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always"/>
  <mc:AlternateContent xmlns:mc="http://schemas.openxmlformats.org/markup-compatibility/2006">
    <mc:Choice Requires="x15">
      <x15ac:absPath xmlns:x15ac="http://schemas.microsoft.com/office/spreadsheetml/2010/11/ac" url="E:\EXT\0I\"/>
    </mc:Choice>
  </mc:AlternateContent>
  <xr:revisionPtr revIDLastSave="0" documentId="13_ncr:1_{EC8CB97A-D861-4BBB-ACA8-BAA42902EB23}" xr6:coauthVersionLast="47" xr6:coauthVersionMax="47" xr10:uidLastSave="{00000000-0000-0000-0000-000000000000}"/>
  <workbookProtection workbookAlgorithmName="SHA-512" workbookHashValue="EXwl2eglt2q4A/NeV0SW9TTdKn71B4jFJdqh0QJZkwnqWxSlH8nyOxZzNFaZgPQ3MGozTZKChtd6W3EKjfUYMg==" workbookSaltValue="OMVJacRZsgUPPCAM9mvDkA==" workbookSpinCount="100000" lockStructure="1"/>
  <bookViews>
    <workbookView xWindow="-20" yWindow="-530" windowWidth="19240" windowHeight="11490" tabRatio="810" xr2:uid="{00000000-000D-0000-FFFF-FFFF00000000}"/>
  </bookViews>
  <sheets>
    <sheet name="Deckblatt" sheetId="22" r:id="rId1"/>
    <sheet name="A-Allgemeine Angaben" sheetId="1" r:id="rId2"/>
    <sheet name="B-Bestandsanalyse" sheetId="10" r:id="rId3"/>
    <sheet name="C-Potenzialanalyse" sheetId="12" r:id="rId4"/>
    <sheet name="D-Zielszenario" sheetId="8" r:id="rId5"/>
    <sheet name="E-Maßnahmen" sheetId="19" r:id="rId6"/>
    <sheet name="Export" sheetId="21" state="hidden" r:id="rId7"/>
    <sheet name="Bevölkerung" sheetId="17" state="hidden" r:id="rId8"/>
    <sheet name="EM-Faktoren" sheetId="18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  <c r="L50" i="10"/>
  <c r="K159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6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Y159" i="8" a="1"/>
  <c r="Y159" i="8" s="1"/>
  <c r="X159" i="8" a="1"/>
  <c r="X159" i="8" s="1"/>
  <c r="Z159" i="8" s="1" a="1"/>
  <c r="Z159" i="8" s="1"/>
  <c r="I159" i="8" s="1" a="1"/>
  <c r="I159" i="8" s="1"/>
  <c r="Y158" i="8" a="1"/>
  <c r="Y158" i="8" s="1"/>
  <c r="X158" i="8" a="1"/>
  <c r="X158" i="8" s="1"/>
  <c r="Y157" i="8" a="1"/>
  <c r="Y157" i="8" s="1"/>
  <c r="X157" i="8" a="1"/>
  <c r="X157" i="8" s="1"/>
  <c r="Y156" i="8" a="1"/>
  <c r="Y156" i="8" s="1"/>
  <c r="X156" i="8" a="1"/>
  <c r="X156" i="8" s="1"/>
  <c r="Z156" i="8" s="1" a="1"/>
  <c r="Z156" i="8" s="1"/>
  <c r="I156" i="8" s="1" a="1"/>
  <c r="I156" i="8" s="1"/>
  <c r="Y155" i="8" a="1"/>
  <c r="Y155" i="8" s="1"/>
  <c r="X155" i="8" a="1"/>
  <c r="X155" i="8" s="1"/>
  <c r="Z155" i="8" s="1" a="1"/>
  <c r="Z155" i="8" s="1"/>
  <c r="I155" i="8" s="1" a="1"/>
  <c r="I155" i="8" s="1"/>
  <c r="Y154" i="8" a="1"/>
  <c r="Y154" i="8" s="1"/>
  <c r="X154" i="8" a="1"/>
  <c r="X154" i="8" s="1"/>
  <c r="Z154" i="8" s="1" a="1"/>
  <c r="Z154" i="8" s="1"/>
  <c r="I154" i="8" s="1" a="1"/>
  <c r="I154" i="8" s="1"/>
  <c r="Y153" i="8" a="1"/>
  <c r="Y153" i="8" s="1"/>
  <c r="X153" i="8" a="1"/>
  <c r="X153" i="8" s="1"/>
  <c r="Z153" i="8" s="1" a="1"/>
  <c r="Z153" i="8" s="1"/>
  <c r="I153" i="8" s="1" a="1"/>
  <c r="I153" i="8" s="1"/>
  <c r="Y152" i="8" a="1"/>
  <c r="Y152" i="8" s="1"/>
  <c r="X152" i="8" a="1"/>
  <c r="X152" i="8" s="1"/>
  <c r="Z152" i="8" s="1" a="1"/>
  <c r="Z152" i="8" s="1"/>
  <c r="I152" i="8" s="1" a="1"/>
  <c r="I152" i="8" s="1"/>
  <c r="Y151" i="8" a="1"/>
  <c r="Y151" i="8" s="1"/>
  <c r="X151" i="8" a="1"/>
  <c r="X151" i="8" s="1"/>
  <c r="Z151" i="8" s="1" a="1"/>
  <c r="Z151" i="8" s="1"/>
  <c r="I151" i="8" s="1" a="1"/>
  <c r="I151" i="8" s="1"/>
  <c r="Y150" i="8" a="1"/>
  <c r="Y150" i="8" s="1"/>
  <c r="X150" i="8" a="1"/>
  <c r="X150" i="8" s="1"/>
  <c r="Z150" i="8" s="1" a="1"/>
  <c r="Z150" i="8" s="1"/>
  <c r="I150" i="8" s="1" a="1"/>
  <c r="I150" i="8" s="1"/>
  <c r="Y149" i="8" a="1"/>
  <c r="Y149" i="8" s="1"/>
  <c r="X149" i="8" a="1"/>
  <c r="X149" i="8" s="1"/>
  <c r="Z149" i="8" s="1" a="1"/>
  <c r="Z149" i="8" s="1"/>
  <c r="I149" i="8" s="1" a="1"/>
  <c r="I149" i="8" s="1"/>
  <c r="Y148" i="8" a="1"/>
  <c r="Y148" i="8" s="1"/>
  <c r="X148" i="8" a="1"/>
  <c r="X148" i="8" s="1"/>
  <c r="Z148" i="8" s="1" a="1"/>
  <c r="Z148" i="8" s="1"/>
  <c r="I148" i="8" s="1" a="1"/>
  <c r="I148" i="8" s="1"/>
  <c r="Y147" i="8" a="1"/>
  <c r="Y147" i="8" s="1"/>
  <c r="X147" i="8" a="1"/>
  <c r="X147" i="8" s="1"/>
  <c r="Z147" i="8" s="1" a="1"/>
  <c r="Z147" i="8" s="1"/>
  <c r="I147" i="8" s="1" a="1"/>
  <c r="I147" i="8" s="1"/>
  <c r="Y146" i="8" a="1"/>
  <c r="Y146" i="8" s="1"/>
  <c r="X146" i="8" a="1"/>
  <c r="X146" i="8" s="1"/>
  <c r="Z146" i="8" s="1" a="1"/>
  <c r="Z146" i="8" s="1"/>
  <c r="I146" i="8" s="1" a="1"/>
  <c r="I146" i="8" s="1"/>
  <c r="Y145" i="8" a="1"/>
  <c r="Y145" i="8" s="1"/>
  <c r="X145" i="8" a="1"/>
  <c r="X145" i="8" s="1"/>
  <c r="Z145" i="8" s="1" a="1"/>
  <c r="Z145" i="8" s="1"/>
  <c r="I145" i="8" s="1" a="1"/>
  <c r="I145" i="8" s="1"/>
  <c r="Y144" i="8" a="1"/>
  <c r="Y144" i="8" s="1"/>
  <c r="X144" i="8" a="1"/>
  <c r="X144" i="8" s="1"/>
  <c r="Z144" i="8" s="1" a="1"/>
  <c r="Z144" i="8" s="1"/>
  <c r="I144" i="8" s="1" a="1"/>
  <c r="I144" i="8" s="1"/>
  <c r="Y143" i="8" a="1"/>
  <c r="Y143" i="8" s="1"/>
  <c r="X143" i="8" a="1"/>
  <c r="X143" i="8" s="1"/>
  <c r="Z143" i="8" s="1" a="1"/>
  <c r="Z143" i="8" s="1"/>
  <c r="I143" i="8" s="1" a="1"/>
  <c r="I143" i="8" s="1"/>
  <c r="Y142" i="8" a="1"/>
  <c r="Y142" i="8" s="1"/>
  <c r="X142" i="8" a="1"/>
  <c r="X142" i="8" s="1"/>
  <c r="Z142" i="8" s="1" a="1"/>
  <c r="Z142" i="8" s="1"/>
  <c r="I142" i="8" s="1" a="1"/>
  <c r="I142" i="8" s="1"/>
  <c r="Y141" i="8" a="1"/>
  <c r="Y141" i="8" s="1"/>
  <c r="X141" i="8" a="1"/>
  <c r="X141" i="8" s="1"/>
  <c r="Z141" i="8" s="1" a="1"/>
  <c r="Z141" i="8" s="1"/>
  <c r="I141" i="8" s="1" a="1"/>
  <c r="I141" i="8" s="1"/>
  <c r="Y140" i="8" a="1"/>
  <c r="Y140" i="8" s="1"/>
  <c r="X140" i="8" a="1"/>
  <c r="X140" i="8" s="1"/>
  <c r="Z140" i="8" s="1" a="1"/>
  <c r="Z140" i="8" s="1"/>
  <c r="I140" i="8" s="1" a="1"/>
  <c r="I140" i="8" s="1"/>
  <c r="Y139" i="8" a="1"/>
  <c r="Y139" i="8" s="1"/>
  <c r="X139" i="8" a="1"/>
  <c r="X139" i="8" s="1"/>
  <c r="Z139" i="8" s="1" a="1"/>
  <c r="Z139" i="8" s="1"/>
  <c r="I139" i="8" s="1" a="1"/>
  <c r="I139" i="8" s="1"/>
  <c r="Y138" i="8" a="1"/>
  <c r="Y138" i="8" s="1"/>
  <c r="X138" i="8" a="1"/>
  <c r="X138" i="8" s="1"/>
  <c r="Z138" i="8" s="1" a="1"/>
  <c r="Z138" i="8" s="1"/>
  <c r="I138" i="8" s="1" a="1"/>
  <c r="I138" i="8" s="1"/>
  <c r="Y137" i="8" a="1"/>
  <c r="Y137" i="8" s="1"/>
  <c r="X137" i="8" a="1"/>
  <c r="X137" i="8" s="1"/>
  <c r="Z137" i="8" s="1" a="1"/>
  <c r="Z137" i="8" s="1"/>
  <c r="I137" i="8" s="1" a="1"/>
  <c r="I137" i="8" s="1"/>
  <c r="Y136" i="8" a="1"/>
  <c r="Y136" i="8" s="1"/>
  <c r="X136" i="8" a="1"/>
  <c r="X136" i="8" s="1"/>
  <c r="Z136" i="8" s="1" a="1"/>
  <c r="Z136" i="8" s="1"/>
  <c r="I136" i="8" s="1" a="1"/>
  <c r="I136" i="8" s="1"/>
  <c r="Y135" i="8" a="1"/>
  <c r="Y135" i="8" s="1"/>
  <c r="X135" i="8" a="1"/>
  <c r="X135" i="8" s="1"/>
  <c r="Z135" i="8" s="1" a="1"/>
  <c r="Z135" i="8" s="1"/>
  <c r="I135" i="8" s="1" a="1"/>
  <c r="I135" i="8" s="1"/>
  <c r="Y134" i="8" a="1"/>
  <c r="Y134" i="8" s="1"/>
  <c r="X134" i="8" a="1"/>
  <c r="X134" i="8" s="1"/>
  <c r="Z134" i="8" s="1" a="1"/>
  <c r="Z134" i="8" s="1"/>
  <c r="I134" i="8" s="1" a="1"/>
  <c r="I134" i="8" s="1"/>
  <c r="Y133" i="8" a="1"/>
  <c r="Y133" i="8" s="1"/>
  <c r="X133" i="8" a="1"/>
  <c r="X133" i="8" s="1"/>
  <c r="Y132" i="8" a="1"/>
  <c r="Y132" i="8" s="1"/>
  <c r="X132" i="8" a="1"/>
  <c r="X132" i="8" s="1"/>
  <c r="Y131" i="8" a="1"/>
  <c r="Y131" i="8" s="1"/>
  <c r="X131" i="8" a="1"/>
  <c r="X131" i="8" s="1"/>
  <c r="Y130" i="8" a="1"/>
  <c r="Y130" i="8" s="1"/>
  <c r="X130" i="8" a="1"/>
  <c r="X130" i="8" s="1"/>
  <c r="Z130" i="8" s="1" a="1"/>
  <c r="Z130" i="8" s="1"/>
  <c r="I130" i="8" s="1" a="1"/>
  <c r="I130" i="8" s="1"/>
  <c r="Y129" i="8" a="1"/>
  <c r="Y129" i="8" s="1"/>
  <c r="X129" i="8" a="1"/>
  <c r="X129" i="8" s="1"/>
  <c r="Z129" i="8" s="1" a="1"/>
  <c r="Z129" i="8" s="1"/>
  <c r="I129" i="8" s="1" a="1"/>
  <c r="I129" i="8" s="1"/>
  <c r="Y128" i="8" a="1"/>
  <c r="Y128" i="8" s="1"/>
  <c r="X128" i="8" a="1"/>
  <c r="X128" i="8" s="1"/>
  <c r="Z128" i="8" s="1" a="1"/>
  <c r="Z128" i="8" s="1"/>
  <c r="I128" i="8" s="1" a="1"/>
  <c r="I128" i="8" s="1"/>
  <c r="Y121" i="8" a="1"/>
  <c r="Y121" i="8" s="1"/>
  <c r="X121" i="8" a="1"/>
  <c r="X121" i="8" s="1"/>
  <c r="Z121" i="8" s="1" a="1"/>
  <c r="Z121" i="8" s="1"/>
  <c r="I121" i="8" s="1" a="1"/>
  <c r="I121" i="8" s="1"/>
  <c r="Y120" i="8" a="1"/>
  <c r="Y120" i="8" s="1"/>
  <c r="X120" i="8" a="1"/>
  <c r="X120" i="8" s="1"/>
  <c r="Z120" i="8" s="1" a="1"/>
  <c r="Z120" i="8" s="1"/>
  <c r="I120" i="8" s="1" a="1"/>
  <c r="I120" i="8" s="1"/>
  <c r="Y119" i="8" a="1"/>
  <c r="Y119" i="8" s="1"/>
  <c r="X119" i="8" a="1"/>
  <c r="X119" i="8" s="1"/>
  <c r="Y118" i="8" a="1"/>
  <c r="Y118" i="8" s="1"/>
  <c r="X118" i="8" a="1"/>
  <c r="X118" i="8" s="1"/>
  <c r="Z118" i="8" s="1" a="1"/>
  <c r="Z118" i="8" s="1"/>
  <c r="I118" i="8" s="1" a="1"/>
  <c r="I118" i="8" s="1"/>
  <c r="Y117" i="8" a="1"/>
  <c r="Y117" i="8" s="1"/>
  <c r="X117" i="8" a="1"/>
  <c r="X117" i="8" s="1"/>
  <c r="Z117" i="8" s="1" a="1"/>
  <c r="Z117" i="8" s="1"/>
  <c r="I117" i="8" s="1" a="1"/>
  <c r="I117" i="8" s="1"/>
  <c r="Y116" i="8" a="1"/>
  <c r="Y116" i="8" s="1"/>
  <c r="X116" i="8" a="1"/>
  <c r="X116" i="8" s="1"/>
  <c r="Z116" i="8" s="1" a="1"/>
  <c r="Z116" i="8" s="1"/>
  <c r="I116" i="8" s="1" a="1"/>
  <c r="I116" i="8" s="1"/>
  <c r="Y115" i="8" a="1"/>
  <c r="Y115" i="8" s="1"/>
  <c r="X115" i="8" a="1"/>
  <c r="X115" i="8" s="1"/>
  <c r="Y114" i="8" a="1"/>
  <c r="Y114" i="8" s="1"/>
  <c r="X114" i="8" a="1"/>
  <c r="X114" i="8" s="1"/>
  <c r="Z114" i="8" s="1" a="1"/>
  <c r="Z114" i="8" s="1"/>
  <c r="I114" i="8" s="1" a="1"/>
  <c r="I114" i="8" s="1"/>
  <c r="Y113" i="8" a="1"/>
  <c r="Y113" i="8" s="1"/>
  <c r="X113" i="8" a="1"/>
  <c r="X113" i="8" s="1"/>
  <c r="Z113" i="8" s="1" a="1"/>
  <c r="Z113" i="8" s="1"/>
  <c r="I113" i="8" s="1" a="1"/>
  <c r="I113" i="8" s="1"/>
  <c r="Y112" i="8" a="1"/>
  <c r="Y112" i="8" s="1"/>
  <c r="X112" i="8" a="1"/>
  <c r="X112" i="8" s="1"/>
  <c r="Z112" i="8" s="1" a="1"/>
  <c r="Z112" i="8" s="1"/>
  <c r="I112" i="8" s="1" a="1"/>
  <c r="I112" i="8" s="1"/>
  <c r="Y111" i="8" a="1"/>
  <c r="Y111" i="8" s="1"/>
  <c r="X111" i="8" a="1"/>
  <c r="X111" i="8" s="1"/>
  <c r="Y110" i="8" a="1"/>
  <c r="Y110" i="8" s="1"/>
  <c r="X110" i="8" a="1"/>
  <c r="X110" i="8" s="1"/>
  <c r="Z110" i="8" s="1" a="1"/>
  <c r="Z110" i="8" s="1"/>
  <c r="I110" i="8" s="1" a="1"/>
  <c r="I110" i="8" s="1"/>
  <c r="Y109" i="8" a="1"/>
  <c r="Y109" i="8" s="1"/>
  <c r="X109" i="8" a="1"/>
  <c r="X109" i="8" s="1"/>
  <c r="Z109" i="8" s="1" a="1"/>
  <c r="Z109" i="8" s="1"/>
  <c r="I109" i="8" s="1" a="1"/>
  <c r="I109" i="8" s="1"/>
  <c r="Y108" i="8" a="1"/>
  <c r="Y108" i="8" s="1"/>
  <c r="X108" i="8" a="1"/>
  <c r="X108" i="8" s="1"/>
  <c r="Z108" i="8" s="1" a="1"/>
  <c r="Z108" i="8" s="1"/>
  <c r="I108" i="8" s="1" a="1"/>
  <c r="I108" i="8" s="1"/>
  <c r="Y107" i="8" a="1"/>
  <c r="Y107" i="8" s="1"/>
  <c r="X107" i="8" a="1"/>
  <c r="X107" i="8" s="1"/>
  <c r="Y106" i="8" a="1"/>
  <c r="Y106" i="8" s="1"/>
  <c r="X106" i="8" a="1"/>
  <c r="X106" i="8" s="1"/>
  <c r="Z106" i="8" s="1" a="1"/>
  <c r="Z106" i="8" s="1"/>
  <c r="I106" i="8" s="1" a="1"/>
  <c r="I106" i="8" s="1"/>
  <c r="Y105" i="8" a="1"/>
  <c r="Y105" i="8" s="1"/>
  <c r="X105" i="8" a="1"/>
  <c r="X105" i="8" s="1"/>
  <c r="Z105" i="8" s="1" a="1"/>
  <c r="Z105" i="8" s="1"/>
  <c r="I105" i="8" s="1" a="1"/>
  <c r="I105" i="8" s="1"/>
  <c r="Y104" i="8" a="1"/>
  <c r="Y104" i="8" s="1"/>
  <c r="X104" i="8" a="1"/>
  <c r="X104" i="8" s="1"/>
  <c r="Z104" i="8" s="1" a="1"/>
  <c r="Z104" i="8" s="1"/>
  <c r="I104" i="8" s="1" a="1"/>
  <c r="I104" i="8" s="1"/>
  <c r="Y103" i="8" a="1"/>
  <c r="Y103" i="8" s="1"/>
  <c r="X103" i="8" a="1"/>
  <c r="X103" i="8" s="1"/>
  <c r="Y102" i="8" a="1"/>
  <c r="Y102" i="8" s="1"/>
  <c r="X102" i="8" a="1"/>
  <c r="X102" i="8" s="1"/>
  <c r="Z102" i="8" s="1" a="1"/>
  <c r="Z102" i="8" s="1"/>
  <c r="I102" i="8" s="1" a="1"/>
  <c r="I102" i="8" s="1"/>
  <c r="Y101" i="8" a="1"/>
  <c r="Y101" i="8" s="1"/>
  <c r="X101" i="8" a="1"/>
  <c r="X101" i="8" s="1"/>
  <c r="Z101" i="8" s="1" a="1"/>
  <c r="Z101" i="8" s="1"/>
  <c r="I101" i="8" s="1" a="1"/>
  <c r="I101" i="8" s="1"/>
  <c r="Y100" i="8" a="1"/>
  <c r="Y100" i="8" s="1"/>
  <c r="X100" i="8" a="1"/>
  <c r="X100" i="8" s="1"/>
  <c r="Z100" i="8" s="1" a="1"/>
  <c r="Z100" i="8" s="1"/>
  <c r="I100" i="8" s="1" a="1"/>
  <c r="I100" i="8" s="1"/>
  <c r="Y99" i="8" a="1"/>
  <c r="Y99" i="8" s="1"/>
  <c r="X99" i="8" a="1"/>
  <c r="X99" i="8" s="1"/>
  <c r="Y98" i="8" a="1"/>
  <c r="Y98" i="8" s="1"/>
  <c r="X98" i="8" a="1"/>
  <c r="X98" i="8" s="1"/>
  <c r="Z98" i="8" s="1" a="1"/>
  <c r="Z98" i="8" s="1"/>
  <c r="I98" i="8" s="1" a="1"/>
  <c r="I98" i="8" s="1"/>
  <c r="Y97" i="8" a="1"/>
  <c r="Y97" i="8" s="1"/>
  <c r="X97" i="8" a="1"/>
  <c r="X97" i="8" s="1"/>
  <c r="Z97" i="8" s="1" a="1"/>
  <c r="Z97" i="8" s="1"/>
  <c r="I97" i="8" s="1" a="1"/>
  <c r="I97" i="8" s="1"/>
  <c r="Y96" i="8" a="1"/>
  <c r="Y96" i="8" s="1"/>
  <c r="X96" i="8" a="1"/>
  <c r="X96" i="8" s="1"/>
  <c r="Z96" i="8" s="1" a="1"/>
  <c r="Z96" i="8" s="1"/>
  <c r="I96" i="8" s="1" a="1"/>
  <c r="I96" i="8" s="1"/>
  <c r="Y95" i="8" a="1"/>
  <c r="Y95" i="8" s="1"/>
  <c r="X95" i="8" a="1"/>
  <c r="X95" i="8" s="1"/>
  <c r="Y94" i="8" a="1"/>
  <c r="Y94" i="8" s="1"/>
  <c r="X94" i="8" a="1"/>
  <c r="X94" i="8" s="1"/>
  <c r="Y93" i="8" a="1"/>
  <c r="Y93" i="8" s="1"/>
  <c r="X93" i="8" a="1"/>
  <c r="X93" i="8" s="1"/>
  <c r="Y92" i="8" a="1"/>
  <c r="Y92" i="8" s="1"/>
  <c r="X92" i="8" a="1"/>
  <c r="X92" i="8" s="1"/>
  <c r="Z92" i="8" s="1" a="1"/>
  <c r="Z92" i="8" s="1"/>
  <c r="I92" i="8" s="1" a="1"/>
  <c r="I92" i="8" s="1"/>
  <c r="Y91" i="8" a="1"/>
  <c r="Y91" i="8" s="1"/>
  <c r="X91" i="8" a="1"/>
  <c r="X91" i="8" s="1"/>
  <c r="Y90" i="8" a="1"/>
  <c r="Y90" i="8" s="1"/>
  <c r="X90" i="8" a="1"/>
  <c r="X90" i="8" s="1"/>
  <c r="Z90" i="8" s="1" a="1"/>
  <c r="Z90" i="8" s="1"/>
  <c r="I90" i="8" s="1" a="1"/>
  <c r="I90" i="8" s="1"/>
  <c r="X53" i="8" a="1"/>
  <c r="X53" i="8" s="1"/>
  <c r="Y53" i="8" a="1"/>
  <c r="Y53" i="8" s="1"/>
  <c r="X54" i="8" a="1"/>
  <c r="X54" i="8"/>
  <c r="Y54" i="8" a="1"/>
  <c r="Y54" i="8" s="1"/>
  <c r="X55" i="8" a="1"/>
  <c r="X55" i="8" s="1"/>
  <c r="Z55" i="8" s="1" a="1"/>
  <c r="Z55" i="8" s="1"/>
  <c r="I55" i="8" s="1" a="1"/>
  <c r="I55" i="8" s="1"/>
  <c r="Y55" i="8" a="1"/>
  <c r="Y55" i="8"/>
  <c r="X56" i="8" a="1"/>
  <c r="X56" i="8" s="1"/>
  <c r="Y56" i="8" a="1"/>
  <c r="Y56" i="8" s="1"/>
  <c r="X57" i="8" a="1"/>
  <c r="X57" i="8" s="1"/>
  <c r="Y57" i="8" a="1"/>
  <c r="Y57" i="8" s="1"/>
  <c r="X58" i="8" a="1"/>
  <c r="X58" i="8"/>
  <c r="Y58" i="8" a="1"/>
  <c r="Y58" i="8" s="1"/>
  <c r="X59" i="8" a="1"/>
  <c r="X59" i="8" s="1"/>
  <c r="Z59" i="8" s="1" a="1"/>
  <c r="Z59" i="8" s="1"/>
  <c r="I59" i="8" s="1" a="1"/>
  <c r="I59" i="8" s="1"/>
  <c r="Y59" i="8" a="1"/>
  <c r="Y59" i="8"/>
  <c r="X60" i="8" a="1"/>
  <c r="X60" i="8" s="1"/>
  <c r="Y60" i="8" a="1"/>
  <c r="Y60" i="8" s="1"/>
  <c r="X61" i="8" a="1"/>
  <c r="X61" i="8" s="1"/>
  <c r="Y61" i="8" a="1"/>
  <c r="Y61" i="8" s="1"/>
  <c r="X62" i="8" a="1"/>
  <c r="X62" i="8"/>
  <c r="Z62" i="8" s="1" a="1"/>
  <c r="Z62" i="8" s="1"/>
  <c r="I62" i="8" s="1" a="1"/>
  <c r="I62" i="8" s="1"/>
  <c r="Y62" i="8" a="1"/>
  <c r="Y62" i="8" s="1"/>
  <c r="X63" i="8" a="1"/>
  <c r="X63" i="8" s="1"/>
  <c r="Z63" i="8" s="1" a="1"/>
  <c r="Z63" i="8" s="1"/>
  <c r="I63" i="8" s="1" a="1"/>
  <c r="I63" i="8" s="1"/>
  <c r="Y63" i="8" a="1"/>
  <c r="Y63" i="8"/>
  <c r="X64" i="8" a="1"/>
  <c r="X64" i="8" s="1"/>
  <c r="Y64" i="8" a="1"/>
  <c r="Y64" i="8" s="1"/>
  <c r="X65" i="8" a="1"/>
  <c r="X65" i="8" s="1"/>
  <c r="Y65" i="8" a="1"/>
  <c r="Y65" i="8" s="1"/>
  <c r="X66" i="8" a="1"/>
  <c r="X66" i="8"/>
  <c r="Y66" i="8" a="1"/>
  <c r="Y66" i="8" s="1"/>
  <c r="X67" i="8" a="1"/>
  <c r="X67" i="8" s="1"/>
  <c r="Z67" i="8" s="1" a="1"/>
  <c r="Z67" i="8" s="1"/>
  <c r="I67" i="8" s="1" a="1"/>
  <c r="I67" i="8" s="1"/>
  <c r="Y67" i="8" a="1"/>
  <c r="Y67" i="8"/>
  <c r="X68" i="8" a="1"/>
  <c r="X68" i="8" s="1"/>
  <c r="Y68" i="8" a="1"/>
  <c r="Y68" i="8" s="1"/>
  <c r="X69" i="8" a="1"/>
  <c r="X69" i="8" s="1"/>
  <c r="Y69" i="8" a="1"/>
  <c r="Y69" i="8" s="1"/>
  <c r="X70" i="8" a="1"/>
  <c r="X70" i="8"/>
  <c r="Y70" i="8" a="1"/>
  <c r="Y70" i="8" s="1"/>
  <c r="X71" i="8" a="1"/>
  <c r="X71" i="8" s="1"/>
  <c r="Z71" i="8" s="1" a="1"/>
  <c r="Z71" i="8" s="1"/>
  <c r="I71" i="8" s="1" a="1"/>
  <c r="I71" i="8" s="1"/>
  <c r="Y71" i="8" a="1"/>
  <c r="Y71" i="8"/>
  <c r="X72" i="8" a="1"/>
  <c r="X72" i="8" s="1"/>
  <c r="Y72" i="8" a="1"/>
  <c r="Y72" i="8" s="1"/>
  <c r="X73" i="8" a="1"/>
  <c r="X73" i="8" s="1"/>
  <c r="Y73" i="8" a="1"/>
  <c r="Y73" i="8" s="1"/>
  <c r="X74" i="8" a="1"/>
  <c r="X74" i="8"/>
  <c r="Y74" i="8" a="1"/>
  <c r="Y74" i="8" s="1"/>
  <c r="X75" i="8" a="1"/>
  <c r="X75" i="8" s="1"/>
  <c r="Z75" i="8" s="1" a="1"/>
  <c r="Z75" i="8" s="1"/>
  <c r="I75" i="8" s="1" a="1"/>
  <c r="I75" i="8" s="1"/>
  <c r="Y75" i="8" a="1"/>
  <c r="Y75" i="8"/>
  <c r="X76" i="8" a="1"/>
  <c r="X76" i="8" s="1"/>
  <c r="Y76" i="8" a="1"/>
  <c r="Y76" i="8" s="1"/>
  <c r="X77" i="8" a="1"/>
  <c r="X77" i="8" s="1"/>
  <c r="Y77" i="8" a="1"/>
  <c r="Y77" i="8" s="1"/>
  <c r="X78" i="8" a="1"/>
  <c r="X78" i="8"/>
  <c r="Z78" i="8" s="1" a="1"/>
  <c r="Z78" i="8" s="1"/>
  <c r="I78" i="8" s="1" a="1"/>
  <c r="I78" i="8" s="1"/>
  <c r="Y78" i="8" a="1"/>
  <c r="Y78" i="8" s="1"/>
  <c r="X79" i="8" a="1"/>
  <c r="X79" i="8" s="1"/>
  <c r="Z79" i="8" s="1" a="1"/>
  <c r="Z79" i="8" s="1"/>
  <c r="I79" i="8" s="1" a="1"/>
  <c r="I79" i="8" s="1"/>
  <c r="Y79" i="8" a="1"/>
  <c r="Y79" i="8"/>
  <c r="X80" i="8" a="1"/>
  <c r="X80" i="8" s="1"/>
  <c r="Y80" i="8" a="1"/>
  <c r="Y80" i="8" s="1"/>
  <c r="X81" i="8" a="1"/>
  <c r="X81" i="8" s="1"/>
  <c r="Y81" i="8" a="1"/>
  <c r="Y81" i="8" s="1"/>
  <c r="X82" i="8" a="1"/>
  <c r="X82" i="8"/>
  <c r="Z82" i="8" s="1" a="1"/>
  <c r="Z82" i="8" s="1"/>
  <c r="I82" i="8" s="1" a="1"/>
  <c r="I82" i="8" s="1"/>
  <c r="Y82" i="8" a="1"/>
  <c r="Y82" i="8" s="1"/>
  <c r="X83" i="8" a="1"/>
  <c r="X83" i="8"/>
  <c r="Y83" i="8" a="1"/>
  <c r="Y83" i="8" s="1"/>
  <c r="Z83" i="8" s="1" a="1"/>
  <c r="Z83" i="8" s="1"/>
  <c r="I83" i="8" s="1" a="1"/>
  <c r="I83" i="8" s="1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52" i="8"/>
  <c r="Y52" i="8" a="1"/>
  <c r="Y52" i="8" s="1"/>
  <c r="X52" i="8" a="1"/>
  <c r="X52" i="8" s="1"/>
  <c r="L49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48" i="10"/>
  <c r="I54" i="10" a="1"/>
  <c r="I54" i="10" s="1"/>
  <c r="I55" i="10" a="1"/>
  <c r="I55" i="10"/>
  <c r="I56" i="10" a="1"/>
  <c r="I56" i="10" s="1"/>
  <c r="I57" i="10" a="1"/>
  <c r="I57" i="10" s="1"/>
  <c r="I58" i="10" a="1"/>
  <c r="I58" i="10" s="1"/>
  <c r="I59" i="10" a="1"/>
  <c r="I59" i="10"/>
  <c r="I60" i="10" a="1"/>
  <c r="I60" i="10" s="1"/>
  <c r="I61" i="10" a="1"/>
  <c r="I61" i="10" s="1"/>
  <c r="I62" i="10" a="1"/>
  <c r="I62" i="10" s="1"/>
  <c r="I63" i="10" a="1"/>
  <c r="I63" i="10"/>
  <c r="I64" i="10" a="1"/>
  <c r="I64" i="10" s="1"/>
  <c r="I65" i="10" a="1"/>
  <c r="I65" i="10" s="1"/>
  <c r="I66" i="10" a="1"/>
  <c r="I66" i="10" s="1"/>
  <c r="I67" i="10" a="1"/>
  <c r="I67" i="10"/>
  <c r="I68" i="10" a="1"/>
  <c r="I68" i="10" s="1"/>
  <c r="I69" i="10" a="1"/>
  <c r="I69" i="10" s="1"/>
  <c r="I70" i="10" a="1"/>
  <c r="I70" i="10" s="1"/>
  <c r="I71" i="10" a="1"/>
  <c r="I71" i="10"/>
  <c r="I72" i="10" a="1"/>
  <c r="I72" i="10" s="1"/>
  <c r="I73" i="10" a="1"/>
  <c r="I73" i="10" s="1"/>
  <c r="I74" i="10" a="1"/>
  <c r="I74" i="10" s="1"/>
  <c r="I75" i="10" a="1"/>
  <c r="I75" i="10"/>
  <c r="I76" i="10" a="1"/>
  <c r="I76" i="10" s="1"/>
  <c r="I77" i="10" a="1"/>
  <c r="I77" i="10" s="1"/>
  <c r="I78" i="10" a="1"/>
  <c r="I78" i="10" s="1"/>
  <c r="I79" i="10" a="1"/>
  <c r="I79" i="10"/>
  <c r="O49" i="10" a="1"/>
  <c r="O49" i="10" s="1"/>
  <c r="P49" i="10" a="1"/>
  <c r="P49" i="10" s="1"/>
  <c r="O50" i="10" a="1"/>
  <c r="O50" i="10" s="1"/>
  <c r="P50" i="10" a="1"/>
  <c r="P50" i="10" s="1"/>
  <c r="O51" i="10" a="1"/>
  <c r="O51" i="10" s="1"/>
  <c r="P51" i="10" a="1"/>
  <c r="P51" i="10" s="1"/>
  <c r="O52" i="10" a="1"/>
  <c r="O52" i="10" s="1"/>
  <c r="P52" i="10" a="1"/>
  <c r="P52" i="10" s="1"/>
  <c r="O53" i="10" a="1"/>
  <c r="O53" i="10" s="1"/>
  <c r="P53" i="10" a="1"/>
  <c r="P53" i="10" s="1"/>
  <c r="O54" i="10" a="1"/>
  <c r="O54" i="10" s="1"/>
  <c r="P54" i="10" a="1"/>
  <c r="P54" i="10" s="1"/>
  <c r="O55" i="10" a="1"/>
  <c r="O55" i="10"/>
  <c r="P55" i="10" a="1"/>
  <c r="P55" i="10" s="1"/>
  <c r="O56" i="10" a="1"/>
  <c r="O56" i="10" s="1"/>
  <c r="Q56" i="10" s="1" a="1"/>
  <c r="Q56" i="10" s="1"/>
  <c r="P56" i="10" a="1"/>
  <c r="P56" i="10"/>
  <c r="O57" i="10" a="1"/>
  <c r="O57" i="10" s="1"/>
  <c r="P57" i="10" a="1"/>
  <c r="P57" i="10" s="1"/>
  <c r="O58" i="10" a="1"/>
  <c r="O58" i="10" s="1"/>
  <c r="Q58" i="10" s="1" a="1"/>
  <c r="Q58" i="10" s="1"/>
  <c r="P58" i="10" a="1"/>
  <c r="P58" i="10" s="1"/>
  <c r="O59" i="10" a="1"/>
  <c r="O59" i="10"/>
  <c r="Q59" i="10" s="1" a="1"/>
  <c r="Q59" i="10" s="1"/>
  <c r="P59" i="10" a="1"/>
  <c r="P59" i="10" s="1"/>
  <c r="O60" i="10" a="1"/>
  <c r="O60" i="10" s="1"/>
  <c r="Q60" i="10" s="1" a="1"/>
  <c r="Q60" i="10" s="1"/>
  <c r="P60" i="10" a="1"/>
  <c r="P60" i="10"/>
  <c r="O61" i="10" a="1"/>
  <c r="O61" i="10" s="1"/>
  <c r="Q61" i="10" s="1" a="1"/>
  <c r="Q61" i="10" s="1"/>
  <c r="P61" i="10" a="1"/>
  <c r="P61" i="10" s="1"/>
  <c r="O62" i="10" a="1"/>
  <c r="O62" i="10" s="1"/>
  <c r="Q62" i="10" s="1" a="1"/>
  <c r="Q62" i="10" s="1"/>
  <c r="P62" i="10" a="1"/>
  <c r="P62" i="10" s="1"/>
  <c r="O63" i="10" a="1"/>
  <c r="O63" i="10"/>
  <c r="Q63" i="10" s="1" a="1"/>
  <c r="Q63" i="10" s="1"/>
  <c r="P63" i="10" a="1"/>
  <c r="P63" i="10" s="1"/>
  <c r="O64" i="10" a="1"/>
  <c r="O64" i="10" s="1"/>
  <c r="Q64" i="10" s="1" a="1"/>
  <c r="Q64" i="10" s="1"/>
  <c r="P64" i="10" a="1"/>
  <c r="P64" i="10"/>
  <c r="O65" i="10" a="1"/>
  <c r="O65" i="10" s="1"/>
  <c r="Q65" i="10" s="1" a="1"/>
  <c r="Q65" i="10" s="1"/>
  <c r="P65" i="10" a="1"/>
  <c r="P65" i="10" s="1"/>
  <c r="O66" i="10" a="1"/>
  <c r="O66" i="10" s="1"/>
  <c r="P66" i="10" a="1"/>
  <c r="P66" i="10" s="1"/>
  <c r="O67" i="10" a="1"/>
  <c r="O67" i="10"/>
  <c r="P67" i="10" a="1"/>
  <c r="P67" i="10" s="1"/>
  <c r="O68" i="10" a="1"/>
  <c r="O68" i="10" s="1"/>
  <c r="Q68" i="10" s="1" a="1"/>
  <c r="Q68" i="10" s="1"/>
  <c r="P68" i="10" a="1"/>
  <c r="P68" i="10"/>
  <c r="O69" i="10" a="1"/>
  <c r="O69" i="10" s="1"/>
  <c r="P69" i="10" a="1"/>
  <c r="P69" i="10" s="1"/>
  <c r="O70" i="10" a="1"/>
  <c r="O70" i="10" s="1"/>
  <c r="P70" i="10" a="1"/>
  <c r="P70" i="10" s="1"/>
  <c r="O71" i="10" a="1"/>
  <c r="O71" i="10"/>
  <c r="P71" i="10" a="1"/>
  <c r="P71" i="10" s="1"/>
  <c r="O72" i="10" a="1"/>
  <c r="O72" i="10" s="1"/>
  <c r="Q72" i="10" s="1" a="1"/>
  <c r="Q72" i="10" s="1"/>
  <c r="P72" i="10" a="1"/>
  <c r="P72" i="10"/>
  <c r="O73" i="10" a="1"/>
  <c r="O73" i="10" s="1"/>
  <c r="P73" i="10" a="1"/>
  <c r="P73" i="10" s="1"/>
  <c r="O74" i="10" a="1"/>
  <c r="O74" i="10" s="1"/>
  <c r="Q74" i="10" s="1" a="1"/>
  <c r="Q74" i="10" s="1"/>
  <c r="P74" i="10" a="1"/>
  <c r="P74" i="10" s="1"/>
  <c r="O75" i="10" a="1"/>
  <c r="O75" i="10"/>
  <c r="Q75" i="10" s="1" a="1"/>
  <c r="Q75" i="10" s="1"/>
  <c r="P75" i="10" a="1"/>
  <c r="P75" i="10" s="1"/>
  <c r="O76" i="10" a="1"/>
  <c r="O76" i="10" s="1"/>
  <c r="Q76" i="10" s="1" a="1"/>
  <c r="Q76" i="10" s="1"/>
  <c r="P76" i="10" a="1"/>
  <c r="P76" i="10"/>
  <c r="O77" i="10" a="1"/>
  <c r="O77" i="10" s="1"/>
  <c r="Q77" i="10" s="1" a="1"/>
  <c r="Q77" i="10" s="1"/>
  <c r="P77" i="10" a="1"/>
  <c r="P77" i="10" s="1"/>
  <c r="O78" i="10" a="1"/>
  <c r="O78" i="10" s="1"/>
  <c r="Q78" i="10" s="1" a="1"/>
  <c r="Q78" i="10" s="1"/>
  <c r="P78" i="10" a="1"/>
  <c r="P78" i="10" s="1"/>
  <c r="O79" i="10" a="1"/>
  <c r="O79" i="10"/>
  <c r="Q79" i="10" s="1" a="1"/>
  <c r="Q79" i="10" s="1"/>
  <c r="P79" i="10" a="1"/>
  <c r="P79" i="10" s="1"/>
  <c r="P48" i="10" a="1"/>
  <c r="P48" i="10" s="1"/>
  <c r="O48" i="10" a="1"/>
  <c r="O48" i="10" s="1"/>
  <c r="Z133" i="8" l="1" a="1"/>
  <c r="Z133" i="8" s="1"/>
  <c r="I133" i="8" s="1" a="1"/>
  <c r="I133" i="8" s="1"/>
  <c r="G941" i="21" s="1"/>
  <c r="Z132" i="8" a="1"/>
  <c r="Z132" i="8" s="1"/>
  <c r="I132" i="8" s="1" a="1"/>
  <c r="I132" i="8" s="1"/>
  <c r="Z131" i="8" a="1"/>
  <c r="Z131" i="8" s="1"/>
  <c r="I131" i="8" s="1" a="1"/>
  <c r="I131" i="8" s="1"/>
  <c r="G939" i="21" s="1"/>
  <c r="Z94" i="8" a="1"/>
  <c r="Z94" i="8" s="1"/>
  <c r="I94" i="8" s="1" a="1"/>
  <c r="I94" i="8" s="1"/>
  <c r="Z93" i="8" a="1"/>
  <c r="Z93" i="8" s="1"/>
  <c r="I93" i="8" s="1" a="1"/>
  <c r="I93" i="8" s="1"/>
  <c r="Z157" i="8" a="1"/>
  <c r="Z157" i="8" s="1"/>
  <c r="I157" i="8" s="1" a="1"/>
  <c r="I157" i="8" s="1"/>
  <c r="Z158" i="8" a="1"/>
  <c r="Z158" i="8" s="1"/>
  <c r="I158" i="8" s="1" a="1"/>
  <c r="I158" i="8" s="1"/>
  <c r="Z91" i="8" a="1"/>
  <c r="Z91" i="8" s="1"/>
  <c r="I91" i="8" s="1" a="1"/>
  <c r="I91" i="8" s="1"/>
  <c r="Z95" i="8" a="1"/>
  <c r="Z95" i="8" s="1"/>
  <c r="I95" i="8" s="1" a="1"/>
  <c r="I95" i="8" s="1"/>
  <c r="Z99" i="8" a="1"/>
  <c r="Z99" i="8" s="1"/>
  <c r="I99" i="8" s="1" a="1"/>
  <c r="I99" i="8" s="1"/>
  <c r="Z103" i="8" a="1"/>
  <c r="Z103" i="8" s="1"/>
  <c r="I103" i="8" s="1" a="1"/>
  <c r="I103" i="8" s="1"/>
  <c r="Z107" i="8" a="1"/>
  <c r="Z107" i="8" s="1"/>
  <c r="I107" i="8" s="1" a="1"/>
  <c r="I107" i="8" s="1"/>
  <c r="Z111" i="8" a="1"/>
  <c r="Z111" i="8" s="1"/>
  <c r="I111" i="8" s="1" a="1"/>
  <c r="I111" i="8" s="1"/>
  <c r="Z115" i="8" a="1"/>
  <c r="Z115" i="8" s="1"/>
  <c r="I115" i="8" s="1" a="1"/>
  <c r="I115" i="8" s="1"/>
  <c r="G796" i="21" s="1"/>
  <c r="Z119" i="8" a="1"/>
  <c r="Z119" i="8" s="1"/>
  <c r="I119" i="8" s="1" a="1"/>
  <c r="I119" i="8" s="1"/>
  <c r="G800" i="21" s="1"/>
  <c r="Z58" i="8" a="1"/>
  <c r="Z58" i="8" s="1"/>
  <c r="I58" i="8" s="1" a="1"/>
  <c r="I58" i="8" s="1"/>
  <c r="Z77" i="8" a="1"/>
  <c r="Z77" i="8" s="1"/>
  <c r="I77" i="8" s="1" a="1"/>
  <c r="I77" i="8" s="1"/>
  <c r="Z64" i="8" a="1"/>
  <c r="Z64" i="8" s="1"/>
  <c r="I64" i="8" s="1" a="1"/>
  <c r="I64" i="8" s="1"/>
  <c r="Z61" i="8" a="1"/>
  <c r="Z61" i="8" s="1"/>
  <c r="I61" i="8" s="1" a="1"/>
  <c r="I61" i="8" s="1"/>
  <c r="Z81" i="8" a="1"/>
  <c r="Z81" i="8" s="1"/>
  <c r="I81" i="8" s="1" a="1"/>
  <c r="I81" i="8" s="1"/>
  <c r="Z65" i="8" a="1"/>
  <c r="Z65" i="8" s="1"/>
  <c r="I65" i="8" s="1" a="1"/>
  <c r="I65" i="8" s="1"/>
  <c r="G619" i="21" s="1"/>
  <c r="Z54" i="8" a="1"/>
  <c r="Z54" i="8" s="1"/>
  <c r="I54" i="8" s="1" a="1"/>
  <c r="I54" i="8" s="1"/>
  <c r="Z80" i="8" a="1"/>
  <c r="Z80" i="8" s="1"/>
  <c r="I80" i="8" s="1" a="1"/>
  <c r="I80" i="8" s="1"/>
  <c r="Z70" i="8" a="1"/>
  <c r="Z70" i="8" s="1"/>
  <c r="I70" i="8" s="1" a="1"/>
  <c r="I70" i="8" s="1"/>
  <c r="Z76" i="8" a="1"/>
  <c r="Z76" i="8" s="1"/>
  <c r="I76" i="8" s="1" a="1"/>
  <c r="I76" i="8" s="1"/>
  <c r="Z73" i="8" a="1"/>
  <c r="Z73" i="8" s="1"/>
  <c r="I73" i="8" s="1" a="1"/>
  <c r="I73" i="8" s="1"/>
  <c r="Z60" i="8" a="1"/>
  <c r="Z60" i="8" s="1"/>
  <c r="I60" i="8" s="1" a="1"/>
  <c r="I60" i="8" s="1"/>
  <c r="Z57" i="8" a="1"/>
  <c r="Z57" i="8" s="1"/>
  <c r="I57" i="8" s="1" a="1"/>
  <c r="I57" i="8" s="1"/>
  <c r="Z68" i="8" a="1"/>
  <c r="Z68" i="8" s="1"/>
  <c r="I68" i="8" s="1" a="1"/>
  <c r="I68" i="8" s="1"/>
  <c r="Z74" i="8" a="1"/>
  <c r="Z74" i="8" s="1"/>
  <c r="I74" i="8" s="1" a="1"/>
  <c r="I74" i="8" s="1"/>
  <c r="G628" i="21" s="1"/>
  <c r="Z66" i="8" a="1"/>
  <c r="Z66" i="8" s="1"/>
  <c r="I66" i="8" s="1" a="1"/>
  <c r="I66" i="8" s="1"/>
  <c r="Z72" i="8" a="1"/>
  <c r="Z72" i="8" s="1"/>
  <c r="I72" i="8" s="1" a="1"/>
  <c r="I72" i="8" s="1"/>
  <c r="Z69" i="8" a="1"/>
  <c r="Z69" i="8" s="1"/>
  <c r="I69" i="8" s="1" a="1"/>
  <c r="I69" i="8" s="1"/>
  <c r="Z56" i="8" a="1"/>
  <c r="Z56" i="8" s="1"/>
  <c r="I56" i="8" s="1" a="1"/>
  <c r="I56" i="8" s="1"/>
  <c r="Z53" i="8" a="1"/>
  <c r="Z53" i="8" s="1"/>
  <c r="I53" i="8" s="1" a="1"/>
  <c r="I53" i="8" s="1"/>
  <c r="Q52" i="10" a="1"/>
  <c r="Q52" i="10" s="1"/>
  <c r="I52" i="10" s="1" a="1"/>
  <c r="I52" i="10" s="1"/>
  <c r="Q49" i="10" a="1"/>
  <c r="Q49" i="10" s="1"/>
  <c r="I49" i="10" s="1" a="1"/>
  <c r="I49" i="10" s="1"/>
  <c r="Q71" i="10" a="1"/>
  <c r="Q71" i="10" s="1"/>
  <c r="Q55" i="10" a="1"/>
  <c r="Q55" i="10" s="1"/>
  <c r="Q51" i="10" a="1"/>
  <c r="Q51" i="10" s="1"/>
  <c r="I51" i="10" s="1" a="1"/>
  <c r="I51" i="10" s="1"/>
  <c r="Q73" i="10" a="1"/>
  <c r="Q73" i="10" s="1"/>
  <c r="Q70" i="10" a="1"/>
  <c r="Q70" i="10" s="1"/>
  <c r="Q57" i="10" a="1"/>
  <c r="Q57" i="10" s="1"/>
  <c r="Q54" i="10" a="1"/>
  <c r="Q54" i="10" s="1"/>
  <c r="Q69" i="10" a="1"/>
  <c r="Q69" i="10" s="1"/>
  <c r="Q66" i="10" a="1"/>
  <c r="Q66" i="10" s="1"/>
  <c r="Q53" i="10" a="1"/>
  <c r="Q53" i="10" s="1"/>
  <c r="I53" i="10" s="1" a="1"/>
  <c r="I53" i="10" s="1"/>
  <c r="G165" i="21" s="1"/>
  <c r="Q50" i="10" a="1"/>
  <c r="Q50" i="10" s="1"/>
  <c r="I50" i="10" s="1" a="1"/>
  <c r="I50" i="10" s="1"/>
  <c r="Q67" i="10" a="1"/>
  <c r="Q67" i="10" s="1"/>
  <c r="Q48" i="10" a="1"/>
  <c r="Q48" i="10" s="1"/>
  <c r="I48" i="10" s="1" a="1"/>
  <c r="I48" i="10" s="1"/>
  <c r="F6" i="21"/>
  <c r="G25" i="21"/>
  <c r="G26" i="21"/>
  <c r="G27" i="21"/>
  <c r="G24" i="21"/>
  <c r="G22" i="21"/>
  <c r="G23" i="21"/>
  <c r="G21" i="21"/>
  <c r="G1246" i="21"/>
  <c r="G1245" i="21"/>
  <c r="G1233" i="21"/>
  <c r="G1232" i="21"/>
  <c r="G1220" i="21"/>
  <c r="G1219" i="21"/>
  <c r="G1207" i="21"/>
  <c r="G1206" i="21"/>
  <c r="G1194" i="21"/>
  <c r="G1193" i="21"/>
  <c r="G1181" i="21"/>
  <c r="G1180" i="21"/>
  <c r="G1168" i="21"/>
  <c r="G1167" i="21"/>
  <c r="G1155" i="21"/>
  <c r="G1154" i="21"/>
  <c r="G1142" i="21"/>
  <c r="G1141" i="21"/>
  <c r="G1129" i="21"/>
  <c r="G1128" i="21"/>
  <c r="H122" i="8"/>
  <c r="G1104" i="21"/>
  <c r="G1105" i="21"/>
  <c r="G1106" i="21"/>
  <c r="G1107" i="21"/>
  <c r="G1108" i="21"/>
  <c r="G1109" i="21"/>
  <c r="G1110" i="21"/>
  <c r="G1111" i="21"/>
  <c r="G1112" i="21"/>
  <c r="G1103" i="21"/>
  <c r="G1094" i="21"/>
  <c r="G1095" i="21"/>
  <c r="G1096" i="21"/>
  <c r="G1097" i="21"/>
  <c r="G1098" i="21"/>
  <c r="G1099" i="21"/>
  <c r="G1100" i="21"/>
  <c r="G1101" i="21"/>
  <c r="G1102" i="21"/>
  <c r="G1093" i="21"/>
  <c r="G1084" i="21"/>
  <c r="G1085" i="21"/>
  <c r="G1086" i="21"/>
  <c r="G1087" i="21"/>
  <c r="G1088" i="21"/>
  <c r="G1089" i="21"/>
  <c r="G1090" i="21"/>
  <c r="G1091" i="21"/>
  <c r="G1092" i="21"/>
  <c r="G1083" i="21"/>
  <c r="G1082" i="21"/>
  <c r="G1051" i="21"/>
  <c r="G1052" i="21"/>
  <c r="G1053" i="21"/>
  <c r="G1054" i="21"/>
  <c r="G1055" i="21"/>
  <c r="G1056" i="21"/>
  <c r="G1057" i="21"/>
  <c r="G1058" i="21"/>
  <c r="G1059" i="21"/>
  <c r="G1060" i="21"/>
  <c r="G1061" i="21"/>
  <c r="G1062" i="21"/>
  <c r="G1063" i="21"/>
  <c r="G1064" i="21"/>
  <c r="G1065" i="21"/>
  <c r="G1066" i="21"/>
  <c r="G1067" i="21"/>
  <c r="G1068" i="21"/>
  <c r="G1069" i="21"/>
  <c r="G1070" i="21"/>
  <c r="G1071" i="21"/>
  <c r="G1072" i="21"/>
  <c r="G1073" i="21"/>
  <c r="G1074" i="21"/>
  <c r="G1075" i="21"/>
  <c r="G1076" i="21"/>
  <c r="G1077" i="21"/>
  <c r="G1078" i="21"/>
  <c r="G1079" i="21"/>
  <c r="G1080" i="21"/>
  <c r="G1081" i="21"/>
  <c r="G1050" i="21"/>
  <c r="G1018" i="21"/>
  <c r="G1019" i="21"/>
  <c r="G1020" i="21"/>
  <c r="G1021" i="21"/>
  <c r="G1022" i="21"/>
  <c r="G1023" i="21"/>
  <c r="G1024" i="21"/>
  <c r="G1025" i="21"/>
  <c r="G1026" i="21"/>
  <c r="G1027" i="21"/>
  <c r="G1028" i="21"/>
  <c r="G1029" i="21"/>
  <c r="G1030" i="21"/>
  <c r="G1031" i="21"/>
  <c r="G1032" i="21"/>
  <c r="G1033" i="21"/>
  <c r="G1034" i="21"/>
  <c r="G1035" i="21"/>
  <c r="G1036" i="21"/>
  <c r="G1037" i="21"/>
  <c r="G1038" i="21"/>
  <c r="G1039" i="21"/>
  <c r="G1040" i="21"/>
  <c r="G1041" i="21"/>
  <c r="G1042" i="21"/>
  <c r="G1043" i="21"/>
  <c r="G1044" i="21"/>
  <c r="G1045" i="21"/>
  <c r="G1046" i="21"/>
  <c r="G1047" i="21"/>
  <c r="G1048" i="21"/>
  <c r="G1049" i="21"/>
  <c r="G1017" i="21"/>
  <c r="G985" i="21"/>
  <c r="G986" i="21"/>
  <c r="G987" i="21"/>
  <c r="G988" i="21"/>
  <c r="G989" i="21"/>
  <c r="G990" i="21"/>
  <c r="G991" i="21"/>
  <c r="G992" i="21"/>
  <c r="G993" i="21"/>
  <c r="G994" i="21"/>
  <c r="G995" i="21"/>
  <c r="G996" i="21"/>
  <c r="G997" i="21"/>
  <c r="G998" i="21"/>
  <c r="G999" i="21"/>
  <c r="G1000" i="21"/>
  <c r="G1001" i="21"/>
  <c r="G1002" i="21"/>
  <c r="G1003" i="21"/>
  <c r="G1004" i="21"/>
  <c r="G1005" i="21"/>
  <c r="G1006" i="21"/>
  <c r="G1007" i="21"/>
  <c r="G1008" i="21"/>
  <c r="G1009" i="21"/>
  <c r="G1010" i="21"/>
  <c r="G1011" i="21"/>
  <c r="G1012" i="21"/>
  <c r="G1013" i="21"/>
  <c r="G1014" i="21"/>
  <c r="G1015" i="21"/>
  <c r="G1016" i="21"/>
  <c r="G984" i="21"/>
  <c r="G937" i="21"/>
  <c r="G938" i="21"/>
  <c r="G940" i="21"/>
  <c r="G942" i="21"/>
  <c r="G943" i="21"/>
  <c r="G944" i="21"/>
  <c r="G945" i="21"/>
  <c r="G946" i="21"/>
  <c r="G947" i="21"/>
  <c r="G948" i="21"/>
  <c r="G950" i="21"/>
  <c r="G951" i="21"/>
  <c r="G952" i="21"/>
  <c r="G953" i="21"/>
  <c r="G954" i="21"/>
  <c r="G955" i="21"/>
  <c r="G956" i="21"/>
  <c r="G957" i="21"/>
  <c r="G958" i="21"/>
  <c r="G959" i="21"/>
  <c r="G960" i="21"/>
  <c r="G961" i="21"/>
  <c r="G962" i="21"/>
  <c r="G963" i="21"/>
  <c r="G964" i="21"/>
  <c r="G965" i="21"/>
  <c r="G966" i="21"/>
  <c r="G967" i="21"/>
  <c r="G904" i="21"/>
  <c r="G905" i="21"/>
  <c r="G906" i="21"/>
  <c r="G907" i="21"/>
  <c r="G908" i="21"/>
  <c r="G909" i="21"/>
  <c r="G910" i="21"/>
  <c r="G911" i="21"/>
  <c r="G912" i="21"/>
  <c r="G913" i="21"/>
  <c r="G914" i="21"/>
  <c r="G915" i="21"/>
  <c r="G916" i="21"/>
  <c r="G917" i="21"/>
  <c r="G918" i="21"/>
  <c r="G919" i="21"/>
  <c r="G920" i="21"/>
  <c r="G92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34" i="21"/>
  <c r="G903" i="21"/>
  <c r="G871" i="21"/>
  <c r="G872" i="21"/>
  <c r="G873" i="21"/>
  <c r="G874" i="21"/>
  <c r="G875" i="21"/>
  <c r="G876" i="21"/>
  <c r="G877" i="21"/>
  <c r="G878" i="21"/>
  <c r="G879" i="21"/>
  <c r="G880" i="21"/>
  <c r="G881" i="21"/>
  <c r="G882" i="21"/>
  <c r="G883" i="21"/>
  <c r="G884" i="21"/>
  <c r="G885" i="21"/>
  <c r="G886" i="21"/>
  <c r="G887" i="21"/>
  <c r="G888" i="21"/>
  <c r="G889" i="21"/>
  <c r="G890" i="21"/>
  <c r="G891" i="21"/>
  <c r="G892" i="21"/>
  <c r="G893" i="21"/>
  <c r="G894" i="21"/>
  <c r="G895" i="21"/>
  <c r="G896" i="21"/>
  <c r="G897" i="21"/>
  <c r="G898" i="21"/>
  <c r="G899" i="21"/>
  <c r="G900" i="21"/>
  <c r="G901" i="21"/>
  <c r="G870" i="21"/>
  <c r="G838" i="21"/>
  <c r="G839" i="21"/>
  <c r="G840" i="21"/>
  <c r="G841" i="21"/>
  <c r="G842" i="21"/>
  <c r="G843" i="21"/>
  <c r="G844" i="21"/>
  <c r="G845" i="21"/>
  <c r="G846" i="21"/>
  <c r="G847" i="21"/>
  <c r="G848" i="21"/>
  <c r="G849" i="21"/>
  <c r="G850" i="21"/>
  <c r="G851" i="21"/>
  <c r="G852" i="21"/>
  <c r="G853" i="21"/>
  <c r="G854" i="21"/>
  <c r="G855" i="21"/>
  <c r="G856" i="21"/>
  <c r="G857" i="21"/>
  <c r="G858" i="21"/>
  <c r="G859" i="21"/>
  <c r="G860" i="21"/>
  <c r="G861" i="21"/>
  <c r="G862" i="21"/>
  <c r="G863" i="21"/>
  <c r="G864" i="21"/>
  <c r="G865" i="21"/>
  <c r="G866" i="21"/>
  <c r="G867" i="21"/>
  <c r="G868" i="21"/>
  <c r="G837" i="21"/>
  <c r="G805" i="21"/>
  <c r="G806" i="21"/>
  <c r="G807" i="21"/>
  <c r="G808" i="21"/>
  <c r="G809" i="21"/>
  <c r="G810" i="21"/>
  <c r="G811" i="21"/>
  <c r="G812" i="21"/>
  <c r="G813" i="21"/>
  <c r="G814" i="21"/>
  <c r="G815" i="21"/>
  <c r="G816" i="21"/>
  <c r="G817" i="21"/>
  <c r="G818" i="21"/>
  <c r="G819" i="21"/>
  <c r="G820" i="21"/>
  <c r="G821" i="21"/>
  <c r="G822" i="21"/>
  <c r="G823" i="21"/>
  <c r="G824" i="21"/>
  <c r="G825" i="21"/>
  <c r="G826" i="21"/>
  <c r="G827" i="21"/>
  <c r="G828" i="21"/>
  <c r="G829" i="21"/>
  <c r="G830" i="21"/>
  <c r="G831" i="21"/>
  <c r="G832" i="21"/>
  <c r="G833" i="21"/>
  <c r="G834" i="21"/>
  <c r="G835" i="21"/>
  <c r="G804" i="21"/>
  <c r="G776" i="21"/>
  <c r="G783" i="21"/>
  <c r="G784" i="21"/>
  <c r="G785" i="21"/>
  <c r="G786" i="21"/>
  <c r="G787" i="21"/>
  <c r="G788" i="21"/>
  <c r="G789" i="21"/>
  <c r="G790" i="21"/>
  <c r="G791" i="21"/>
  <c r="G792" i="21"/>
  <c r="G793" i="21"/>
  <c r="G794" i="21"/>
  <c r="G795" i="21"/>
  <c r="G797" i="21"/>
  <c r="G798" i="21"/>
  <c r="G799" i="21"/>
  <c r="G801" i="21"/>
  <c r="G802" i="21"/>
  <c r="G739" i="21"/>
  <c r="G740" i="21"/>
  <c r="G741" i="21"/>
  <c r="G742" i="21"/>
  <c r="G743" i="21"/>
  <c r="G744" i="21"/>
  <c r="G745" i="21"/>
  <c r="G746" i="21"/>
  <c r="G747" i="21"/>
  <c r="G748" i="21"/>
  <c r="G749" i="21"/>
  <c r="G750" i="21"/>
  <c r="G751" i="21"/>
  <c r="G752" i="21"/>
  <c r="G753" i="21"/>
  <c r="G754" i="21"/>
  <c r="G755" i="21"/>
  <c r="G756" i="21"/>
  <c r="G757" i="21"/>
  <c r="G758" i="21"/>
  <c r="G759" i="21"/>
  <c r="G760" i="21"/>
  <c r="G761" i="21"/>
  <c r="G762" i="21"/>
  <c r="G763" i="21"/>
  <c r="G764" i="21"/>
  <c r="G765" i="21"/>
  <c r="G766" i="21"/>
  <c r="G767" i="21"/>
  <c r="G768" i="21"/>
  <c r="G769" i="21"/>
  <c r="G738" i="21"/>
  <c r="G706" i="21"/>
  <c r="G707" i="21"/>
  <c r="G708" i="21"/>
  <c r="G709" i="21"/>
  <c r="G710" i="21"/>
  <c r="G711" i="21"/>
  <c r="G712" i="21"/>
  <c r="G713" i="21"/>
  <c r="G714" i="21"/>
  <c r="G715" i="21"/>
  <c r="G716" i="21"/>
  <c r="G717" i="21"/>
  <c r="G718" i="21"/>
  <c r="G719" i="21"/>
  <c r="G720" i="21"/>
  <c r="G721" i="21"/>
  <c r="G722" i="21"/>
  <c r="G723" i="21"/>
  <c r="G724" i="21"/>
  <c r="G725" i="21"/>
  <c r="G726" i="21"/>
  <c r="G727" i="21"/>
  <c r="G728" i="21"/>
  <c r="G729" i="21"/>
  <c r="G730" i="21"/>
  <c r="G731" i="21"/>
  <c r="G732" i="21"/>
  <c r="G733" i="21"/>
  <c r="G734" i="21"/>
  <c r="G735" i="21"/>
  <c r="G736" i="21"/>
  <c r="G705" i="21"/>
  <c r="G673" i="21"/>
  <c r="G674" i="21"/>
  <c r="G675" i="21"/>
  <c r="G676" i="21"/>
  <c r="G677" i="21"/>
  <c r="G678" i="21"/>
  <c r="G679" i="21"/>
  <c r="G680" i="21"/>
  <c r="G681" i="21"/>
  <c r="G682" i="21"/>
  <c r="G683" i="21"/>
  <c r="G684" i="21"/>
  <c r="G685" i="21"/>
  <c r="G686" i="21"/>
  <c r="G687" i="21"/>
  <c r="G688" i="21"/>
  <c r="G689" i="21"/>
  <c r="G690" i="21"/>
  <c r="G691" i="21"/>
  <c r="G692" i="21"/>
  <c r="G693" i="21"/>
  <c r="G694" i="21"/>
  <c r="G695" i="21"/>
  <c r="G696" i="21"/>
  <c r="G697" i="21"/>
  <c r="G698" i="21"/>
  <c r="G699" i="21"/>
  <c r="G700" i="21"/>
  <c r="G701" i="21"/>
  <c r="G702" i="21"/>
  <c r="G703" i="21"/>
  <c r="G672" i="21"/>
  <c r="G640" i="21"/>
  <c r="G641" i="21"/>
  <c r="G642" i="21"/>
  <c r="G643" i="21"/>
  <c r="G644" i="21"/>
  <c r="G645" i="21"/>
  <c r="G646" i="21"/>
  <c r="G647" i="21"/>
  <c r="G648" i="21"/>
  <c r="G649" i="21"/>
  <c r="G650" i="21"/>
  <c r="G651" i="21"/>
  <c r="G652" i="21"/>
  <c r="G653" i="21"/>
  <c r="G654" i="21"/>
  <c r="G655" i="21"/>
  <c r="G656" i="21"/>
  <c r="G657" i="21"/>
  <c r="G658" i="21"/>
  <c r="G659" i="21"/>
  <c r="G660" i="21"/>
  <c r="G661" i="21"/>
  <c r="G662" i="21"/>
  <c r="G663" i="21"/>
  <c r="G664" i="21"/>
  <c r="G665" i="21"/>
  <c r="G666" i="21"/>
  <c r="G667" i="21"/>
  <c r="G668" i="21"/>
  <c r="G669" i="21"/>
  <c r="G670" i="21"/>
  <c r="G639" i="21"/>
  <c r="C87" i="8"/>
  <c r="G618" i="21"/>
  <c r="G625" i="21"/>
  <c r="G626" i="21"/>
  <c r="G627" i="21"/>
  <c r="G629" i="21"/>
  <c r="G630" i="21"/>
  <c r="G631" i="21"/>
  <c r="G632" i="21"/>
  <c r="G633" i="21"/>
  <c r="G634" i="21"/>
  <c r="G635" i="21"/>
  <c r="G636" i="21"/>
  <c r="G637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573" i="21"/>
  <c r="G541" i="21"/>
  <c r="G542" i="21"/>
  <c r="G543" i="21"/>
  <c r="G544" i="21"/>
  <c r="G545" i="21"/>
  <c r="G546" i="21"/>
  <c r="G547" i="21"/>
  <c r="G548" i="21"/>
  <c r="G549" i="21"/>
  <c r="G550" i="21"/>
  <c r="G551" i="21"/>
  <c r="G552" i="21"/>
  <c r="G553" i="21"/>
  <c r="G554" i="21"/>
  <c r="G555" i="21"/>
  <c r="G556" i="21"/>
  <c r="G557" i="21"/>
  <c r="G558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40" i="21"/>
  <c r="G508" i="21"/>
  <c r="G509" i="21"/>
  <c r="G510" i="21"/>
  <c r="G511" i="21"/>
  <c r="G512" i="21"/>
  <c r="G513" i="21"/>
  <c r="G514" i="21"/>
  <c r="G515" i="21"/>
  <c r="G516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31" i="21"/>
  <c r="G532" i="21"/>
  <c r="G533" i="21"/>
  <c r="G534" i="21"/>
  <c r="G535" i="21"/>
  <c r="G536" i="21"/>
  <c r="G537" i="21"/>
  <c r="G538" i="21"/>
  <c r="G507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474" i="21"/>
  <c r="G473" i="21"/>
  <c r="G467" i="21"/>
  <c r="G468" i="21"/>
  <c r="G469" i="21"/>
  <c r="G470" i="21"/>
  <c r="G471" i="21"/>
  <c r="G472" i="21"/>
  <c r="G466" i="21"/>
  <c r="G460" i="21"/>
  <c r="G461" i="21"/>
  <c r="G462" i="21"/>
  <c r="G463" i="21"/>
  <c r="G464" i="21"/>
  <c r="G465" i="21"/>
  <c r="G459" i="21"/>
  <c r="G453" i="21"/>
  <c r="G454" i="21"/>
  <c r="G455" i="21"/>
  <c r="G456" i="21"/>
  <c r="G457" i="21"/>
  <c r="G458" i="21"/>
  <c r="G452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27" i="21"/>
  <c r="G426" i="21"/>
  <c r="G425" i="21"/>
  <c r="G424" i="21"/>
  <c r="G423" i="21"/>
  <c r="G422" i="21"/>
  <c r="D177" i="10"/>
  <c r="F177" i="10"/>
  <c r="G177" i="10"/>
  <c r="H177" i="10"/>
  <c r="D179" i="10"/>
  <c r="E179" i="10"/>
  <c r="F179" i="10"/>
  <c r="H179" i="10"/>
  <c r="H181" i="10"/>
  <c r="D182" i="10"/>
  <c r="F182" i="10"/>
  <c r="G182" i="10"/>
  <c r="H182" i="10"/>
  <c r="D183" i="10"/>
  <c r="E183" i="10"/>
  <c r="F183" i="10"/>
  <c r="G183" i="10"/>
  <c r="H183" i="10"/>
  <c r="D184" i="10"/>
  <c r="E184" i="10"/>
  <c r="F184" i="10"/>
  <c r="G184" i="10"/>
  <c r="H184" i="10"/>
  <c r="D185" i="10"/>
  <c r="E185" i="10"/>
  <c r="F185" i="10"/>
  <c r="G185" i="10"/>
  <c r="H185" i="10"/>
  <c r="D186" i="10"/>
  <c r="E186" i="10"/>
  <c r="F186" i="10"/>
  <c r="G186" i="10"/>
  <c r="H186" i="10"/>
  <c r="D187" i="10"/>
  <c r="E187" i="10"/>
  <c r="F187" i="10"/>
  <c r="G187" i="10"/>
  <c r="H187" i="10"/>
  <c r="D188" i="10"/>
  <c r="E188" i="10"/>
  <c r="F188" i="10"/>
  <c r="G188" i="10"/>
  <c r="H188" i="10"/>
  <c r="D189" i="10"/>
  <c r="E189" i="10"/>
  <c r="F189" i="10"/>
  <c r="H189" i="10"/>
  <c r="D190" i="10"/>
  <c r="E190" i="10"/>
  <c r="F190" i="10"/>
  <c r="G190" i="10"/>
  <c r="H190" i="10"/>
  <c r="D191" i="10"/>
  <c r="E191" i="10"/>
  <c r="F191" i="10"/>
  <c r="G191" i="10"/>
  <c r="H191" i="10"/>
  <c r="D192" i="10"/>
  <c r="E192" i="10"/>
  <c r="F192" i="10"/>
  <c r="G192" i="10"/>
  <c r="H192" i="10"/>
  <c r="D193" i="10"/>
  <c r="E193" i="10"/>
  <c r="F193" i="10"/>
  <c r="G193" i="10"/>
  <c r="D194" i="10"/>
  <c r="E194" i="10"/>
  <c r="F194" i="10"/>
  <c r="G194" i="10"/>
  <c r="H194" i="10"/>
  <c r="D195" i="10"/>
  <c r="E195" i="10"/>
  <c r="F195" i="10"/>
  <c r="G195" i="10"/>
  <c r="H195" i="10"/>
  <c r="D196" i="10"/>
  <c r="E196" i="10"/>
  <c r="F196" i="10"/>
  <c r="G196" i="10"/>
  <c r="H196" i="10"/>
  <c r="D197" i="10"/>
  <c r="E197" i="10"/>
  <c r="F197" i="10"/>
  <c r="H197" i="10"/>
  <c r="D198" i="10"/>
  <c r="E198" i="10"/>
  <c r="F198" i="10"/>
  <c r="G198" i="10"/>
  <c r="H198" i="10"/>
  <c r="D199" i="10"/>
  <c r="E199" i="10"/>
  <c r="F199" i="10"/>
  <c r="G199" i="10"/>
  <c r="D200" i="10"/>
  <c r="E200" i="10"/>
  <c r="F200" i="10"/>
  <c r="G200" i="10"/>
  <c r="H200" i="10"/>
  <c r="D201" i="10"/>
  <c r="E201" i="10"/>
  <c r="F201" i="10"/>
  <c r="G201" i="10"/>
  <c r="H201" i="10"/>
  <c r="D202" i="10"/>
  <c r="E202" i="10"/>
  <c r="F202" i="10"/>
  <c r="G202" i="10"/>
  <c r="H202" i="10"/>
  <c r="D203" i="10"/>
  <c r="E203" i="10"/>
  <c r="F203" i="10"/>
  <c r="G203" i="10"/>
  <c r="H203" i="10"/>
  <c r="D204" i="10"/>
  <c r="E204" i="10"/>
  <c r="F204" i="10"/>
  <c r="G204" i="10"/>
  <c r="H204" i="10"/>
  <c r="D205" i="10"/>
  <c r="E205" i="10"/>
  <c r="F205" i="10"/>
  <c r="G205" i="10"/>
  <c r="H205" i="10"/>
  <c r="D206" i="10"/>
  <c r="E206" i="10"/>
  <c r="F206" i="10"/>
  <c r="G206" i="10"/>
  <c r="H206" i="10"/>
  <c r="D207" i="10"/>
  <c r="E207" i="10"/>
  <c r="F207" i="10"/>
  <c r="G207" i="10"/>
  <c r="H207" i="10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38" i="21"/>
  <c r="G229" i="21"/>
  <c r="G230" i="21"/>
  <c r="G231" i="21"/>
  <c r="G232" i="21"/>
  <c r="G233" i="21"/>
  <c r="G234" i="21"/>
  <c r="G235" i="21"/>
  <c r="G236" i="21"/>
  <c r="G228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195" i="21"/>
  <c r="G194" i="21"/>
  <c r="G193" i="21"/>
  <c r="G167" i="21"/>
  <c r="G168" i="21"/>
  <c r="G169" i="21"/>
  <c r="G170" i="21"/>
  <c r="G171" i="21"/>
  <c r="G172" i="21"/>
  <c r="G178" i="21"/>
  <c r="G179" i="21"/>
  <c r="G180" i="21"/>
  <c r="G182" i="21"/>
  <c r="G184" i="21"/>
  <c r="G185" i="21"/>
  <c r="G186" i="21"/>
  <c r="G187" i="21"/>
  <c r="G188" i="21"/>
  <c r="G189" i="21"/>
  <c r="G190" i="21"/>
  <c r="G191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27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94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61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28" i="21"/>
  <c r="F19" i="1"/>
  <c r="A1062" i="21"/>
  <c r="B1062" i="21"/>
  <c r="E1062" i="21"/>
  <c r="F1062" i="21"/>
  <c r="A1029" i="21"/>
  <c r="B1029" i="21"/>
  <c r="E1029" i="21"/>
  <c r="F1029" i="21"/>
  <c r="A996" i="21"/>
  <c r="B996" i="21"/>
  <c r="C996" i="21"/>
  <c r="C1029" i="21" s="1"/>
  <c r="E996" i="21"/>
  <c r="F996" i="21"/>
  <c r="A948" i="21"/>
  <c r="B948" i="21"/>
  <c r="D948" i="21"/>
  <c r="E948" i="21"/>
  <c r="F948" i="21"/>
  <c r="A915" i="21"/>
  <c r="B915" i="21"/>
  <c r="D915" i="21"/>
  <c r="E915" i="21"/>
  <c r="F915" i="21"/>
  <c r="A882" i="21"/>
  <c r="B882" i="21"/>
  <c r="D882" i="21"/>
  <c r="E882" i="21"/>
  <c r="F882" i="21"/>
  <c r="A849" i="21"/>
  <c r="B849" i="21"/>
  <c r="D849" i="21"/>
  <c r="E849" i="21"/>
  <c r="F849" i="21"/>
  <c r="A816" i="21"/>
  <c r="B816" i="21"/>
  <c r="D816" i="21"/>
  <c r="E816" i="21"/>
  <c r="F816" i="21"/>
  <c r="A783" i="21"/>
  <c r="B783" i="21"/>
  <c r="D783" i="21"/>
  <c r="E783" i="21"/>
  <c r="F783" i="21"/>
  <c r="A750" i="21"/>
  <c r="B750" i="21"/>
  <c r="D750" i="21"/>
  <c r="E750" i="21"/>
  <c r="F750" i="21"/>
  <c r="A717" i="21"/>
  <c r="B717" i="21"/>
  <c r="D717" i="21"/>
  <c r="E717" i="21"/>
  <c r="F717" i="21"/>
  <c r="A684" i="21"/>
  <c r="B684" i="21"/>
  <c r="D684" i="21"/>
  <c r="E684" i="21"/>
  <c r="F684" i="21"/>
  <c r="A651" i="21"/>
  <c r="B651" i="21"/>
  <c r="D651" i="21"/>
  <c r="E651" i="21"/>
  <c r="F651" i="21"/>
  <c r="A618" i="21"/>
  <c r="B618" i="21"/>
  <c r="C618" i="21"/>
  <c r="C783" i="21" s="1"/>
  <c r="D618" i="21"/>
  <c r="E618" i="21"/>
  <c r="F618" i="21"/>
  <c r="A585" i="21"/>
  <c r="B585" i="21"/>
  <c r="C585" i="21"/>
  <c r="C750" i="21" s="1"/>
  <c r="D585" i="21"/>
  <c r="E585" i="21"/>
  <c r="F585" i="21"/>
  <c r="A586" i="21"/>
  <c r="B586" i="21"/>
  <c r="C586" i="21"/>
  <c r="D586" i="21"/>
  <c r="E586" i="21"/>
  <c r="F586" i="21"/>
  <c r="A552" i="21"/>
  <c r="B552" i="21"/>
  <c r="C552" i="21"/>
  <c r="C717" i="21" s="1"/>
  <c r="D552" i="21"/>
  <c r="E552" i="21"/>
  <c r="F552" i="21"/>
  <c r="A519" i="21"/>
  <c r="B519" i="21"/>
  <c r="C519" i="21"/>
  <c r="C684" i="21" s="1"/>
  <c r="D519" i="21"/>
  <c r="E519" i="21"/>
  <c r="F519" i="21"/>
  <c r="A486" i="21"/>
  <c r="B486" i="21"/>
  <c r="C486" i="21"/>
  <c r="C651" i="21" s="1"/>
  <c r="D486" i="21"/>
  <c r="E486" i="21"/>
  <c r="F486" i="21"/>
  <c r="M140" i="8"/>
  <c r="P140" i="8" s="1"/>
  <c r="O140" i="8"/>
  <c r="M102" i="8"/>
  <c r="O102" i="8"/>
  <c r="M64" i="8"/>
  <c r="M196" i="8" s="1"/>
  <c r="O64" i="8"/>
  <c r="A435" i="21"/>
  <c r="B435" i="21"/>
  <c r="C435" i="21"/>
  <c r="E435" i="21"/>
  <c r="F435" i="21"/>
  <c r="D78" i="12"/>
  <c r="G451" i="21" s="1"/>
  <c r="A267" i="21"/>
  <c r="B267" i="21"/>
  <c r="C267" i="21"/>
  <c r="D267" i="21"/>
  <c r="E267" i="21"/>
  <c r="F267" i="21"/>
  <c r="G267" i="21"/>
  <c r="A207" i="21"/>
  <c r="B207" i="21"/>
  <c r="C207" i="21"/>
  <c r="D207" i="21"/>
  <c r="E207" i="21"/>
  <c r="F207" i="21"/>
  <c r="A172" i="21"/>
  <c r="B172" i="21"/>
  <c r="C172" i="21"/>
  <c r="D172" i="21"/>
  <c r="E172" i="21"/>
  <c r="F172" i="21"/>
  <c r="A139" i="21"/>
  <c r="B139" i="21"/>
  <c r="C139" i="21"/>
  <c r="D139" i="21"/>
  <c r="E139" i="21"/>
  <c r="F139" i="21"/>
  <c r="A106" i="21"/>
  <c r="B106" i="21"/>
  <c r="C106" i="21"/>
  <c r="D106" i="21"/>
  <c r="E106" i="21"/>
  <c r="F106" i="21"/>
  <c r="A40" i="21"/>
  <c r="B40" i="21"/>
  <c r="C40" i="21"/>
  <c r="D40" i="21"/>
  <c r="E40" i="21"/>
  <c r="F40" i="21"/>
  <c r="A73" i="21"/>
  <c r="B73" i="21"/>
  <c r="C73" i="21"/>
  <c r="D73" i="21"/>
  <c r="E73" i="21"/>
  <c r="F73" i="21"/>
  <c r="D127" i="10"/>
  <c r="G227" i="21" s="1"/>
  <c r="M188" i="10"/>
  <c r="M107" i="10"/>
  <c r="E22" i="1"/>
  <c r="E20" i="1"/>
  <c r="B3" i="21"/>
  <c r="G160" i="21" l="1"/>
  <c r="P102" i="8"/>
  <c r="C1062" i="21"/>
  <c r="C948" i="21"/>
  <c r="C915" i="21"/>
  <c r="C882" i="21"/>
  <c r="C849" i="21"/>
  <c r="C816" i="21"/>
  <c r="N196" i="8"/>
  <c r="O196" i="8"/>
  <c r="P64" i="8"/>
  <c r="R140" i="8"/>
  <c r="T140" i="8"/>
  <c r="S140" i="8"/>
  <c r="Q140" i="8"/>
  <c r="S102" i="8"/>
  <c r="T102" i="8"/>
  <c r="R102" i="8"/>
  <c r="Q102" i="8"/>
  <c r="T64" i="8"/>
  <c r="R64" i="8"/>
  <c r="S64" i="8"/>
  <c r="Q64" i="8"/>
  <c r="F228" i="21"/>
  <c r="F229" i="21"/>
  <c r="F230" i="21"/>
  <c r="F231" i="21"/>
  <c r="F232" i="21"/>
  <c r="F233" i="21"/>
  <c r="F234" i="21"/>
  <c r="F235" i="21"/>
  <c r="F236" i="21"/>
  <c r="F237" i="21"/>
  <c r="E229" i="21"/>
  <c r="E230" i="21"/>
  <c r="E231" i="21"/>
  <c r="E232" i="21"/>
  <c r="E233" i="21"/>
  <c r="E234" i="21"/>
  <c r="E235" i="21"/>
  <c r="E236" i="21"/>
  <c r="E237" i="21"/>
  <c r="E228" i="21"/>
  <c r="D228" i="21"/>
  <c r="D229" i="21"/>
  <c r="D230" i="21"/>
  <c r="D231" i="21"/>
  <c r="D232" i="21"/>
  <c r="D233" i="21"/>
  <c r="D234" i="21"/>
  <c r="D235" i="21"/>
  <c r="D236" i="21"/>
  <c r="D237" i="21"/>
  <c r="B229" i="21"/>
  <c r="B230" i="21"/>
  <c r="B231" i="21"/>
  <c r="B232" i="21"/>
  <c r="B233" i="21"/>
  <c r="B234" i="21"/>
  <c r="B235" i="21"/>
  <c r="B236" i="21"/>
  <c r="B237" i="21"/>
  <c r="C229" i="21"/>
  <c r="C230" i="21"/>
  <c r="C231" i="21"/>
  <c r="C232" i="21"/>
  <c r="C233" i="21"/>
  <c r="C234" i="21"/>
  <c r="C235" i="21"/>
  <c r="C236" i="21"/>
  <c r="C238" i="21"/>
  <c r="C228" i="21"/>
  <c r="B228" i="21"/>
  <c r="A229" i="21"/>
  <c r="A230" i="21"/>
  <c r="A231" i="21"/>
  <c r="A232" i="21"/>
  <c r="A233" i="21"/>
  <c r="A234" i="21"/>
  <c r="A235" i="21"/>
  <c r="A236" i="21"/>
  <c r="A237" i="21"/>
  <c r="A228" i="21"/>
  <c r="D227" i="21"/>
  <c r="D226" i="21"/>
  <c r="D225" i="21"/>
  <c r="D224" i="21"/>
  <c r="D223" i="21"/>
  <c r="D222" i="21"/>
  <c r="D221" i="21"/>
  <c r="D220" i="21"/>
  <c r="D219" i="21"/>
  <c r="D218" i="21"/>
  <c r="D217" i="21"/>
  <c r="D216" i="21"/>
  <c r="D215" i="21"/>
  <c r="D214" i="21"/>
  <c r="D213" i="21"/>
  <c r="D212" i="21"/>
  <c r="D211" i="21"/>
  <c r="D210" i="21"/>
  <c r="D209" i="21"/>
  <c r="D208" i="21"/>
  <c r="D206" i="21"/>
  <c r="D205" i="21"/>
  <c r="D204" i="21"/>
  <c r="D203" i="21"/>
  <c r="D202" i="21"/>
  <c r="D201" i="21"/>
  <c r="D200" i="21"/>
  <c r="D199" i="21"/>
  <c r="D198" i="21"/>
  <c r="D197" i="21"/>
  <c r="D196" i="21"/>
  <c r="D195" i="21"/>
  <c r="D416" i="21"/>
  <c r="D417" i="21"/>
  <c r="A1248" i="21"/>
  <c r="A1247" i="21"/>
  <c r="A1246" i="21"/>
  <c r="A1245" i="21"/>
  <c r="A1244" i="21"/>
  <c r="A1243" i="21"/>
  <c r="A1242" i="21"/>
  <c r="A1241" i="21"/>
  <c r="A1240" i="21"/>
  <c r="A1239" i="21"/>
  <c r="A1238" i="21"/>
  <c r="A1237" i="21"/>
  <c r="A1236" i="21"/>
  <c r="A1235" i="21"/>
  <c r="A1234" i="21"/>
  <c r="A1233" i="21"/>
  <c r="A1232" i="21"/>
  <c r="A1231" i="21"/>
  <c r="A1230" i="21"/>
  <c r="A1229" i="21"/>
  <c r="A1228" i="21"/>
  <c r="A1227" i="21"/>
  <c r="A1226" i="21"/>
  <c r="A1225" i="21"/>
  <c r="A1224" i="21"/>
  <c r="A1223" i="21"/>
  <c r="A1222" i="21"/>
  <c r="A1221" i="21"/>
  <c r="A1220" i="21"/>
  <c r="A1219" i="21"/>
  <c r="A1218" i="21"/>
  <c r="A1217" i="21"/>
  <c r="A1216" i="21"/>
  <c r="A1215" i="21"/>
  <c r="A1214" i="21"/>
  <c r="A1213" i="21"/>
  <c r="A1212" i="21"/>
  <c r="A1211" i="21"/>
  <c r="A1210" i="21"/>
  <c r="A1209" i="21"/>
  <c r="A1208" i="21"/>
  <c r="A1207" i="21"/>
  <c r="A1206" i="21"/>
  <c r="A1205" i="21"/>
  <c r="A1204" i="21"/>
  <c r="A1203" i="21"/>
  <c r="A1202" i="21"/>
  <c r="A1201" i="21"/>
  <c r="A1200" i="21"/>
  <c r="A1199" i="21"/>
  <c r="A1198" i="21"/>
  <c r="A1197" i="21"/>
  <c r="A1196" i="21"/>
  <c r="A1195" i="21"/>
  <c r="A1194" i="21"/>
  <c r="A1193" i="21"/>
  <c r="A1192" i="21"/>
  <c r="A1191" i="21"/>
  <c r="A1190" i="21"/>
  <c r="A1189" i="21"/>
  <c r="A1188" i="21"/>
  <c r="A1187" i="21"/>
  <c r="A1186" i="21"/>
  <c r="A1185" i="21"/>
  <c r="A1184" i="21"/>
  <c r="A1183" i="21"/>
  <c r="A1182" i="21"/>
  <c r="A1181" i="21"/>
  <c r="A1180" i="21"/>
  <c r="A1179" i="21"/>
  <c r="A1178" i="21"/>
  <c r="A1177" i="21"/>
  <c r="A1176" i="21"/>
  <c r="A1175" i="21"/>
  <c r="A1174" i="21"/>
  <c r="A1173" i="21"/>
  <c r="A1172" i="21"/>
  <c r="A1171" i="21"/>
  <c r="A1170" i="21"/>
  <c r="A1169" i="21"/>
  <c r="A1168" i="21"/>
  <c r="A1167" i="21"/>
  <c r="A1166" i="21"/>
  <c r="A1165" i="21"/>
  <c r="A1164" i="21"/>
  <c r="A1163" i="21"/>
  <c r="A1162" i="21"/>
  <c r="A1161" i="21"/>
  <c r="A1160" i="21"/>
  <c r="A1159" i="21"/>
  <c r="A1158" i="21"/>
  <c r="A1157" i="21"/>
  <c r="A1156" i="21"/>
  <c r="A1155" i="21"/>
  <c r="A1154" i="21"/>
  <c r="A1153" i="21"/>
  <c r="A1152" i="21"/>
  <c r="A1151" i="21"/>
  <c r="A1150" i="21"/>
  <c r="A1149" i="21"/>
  <c r="A1148" i="21"/>
  <c r="A1147" i="21"/>
  <c r="A1146" i="21"/>
  <c r="A1145" i="21"/>
  <c r="A1144" i="21"/>
  <c r="A1143" i="21"/>
  <c r="A1142" i="21"/>
  <c r="A1141" i="21"/>
  <c r="A1140" i="21"/>
  <c r="A1139" i="21"/>
  <c r="A1138" i="21"/>
  <c r="A1137" i="21"/>
  <c r="A1136" i="21"/>
  <c r="A1135" i="21"/>
  <c r="A1134" i="21"/>
  <c r="A1133" i="21"/>
  <c r="A1132" i="21"/>
  <c r="A1131" i="21"/>
  <c r="A1130" i="21"/>
  <c r="A1129" i="21"/>
  <c r="A1128" i="21"/>
  <c r="A1127" i="21"/>
  <c r="A1126" i="21"/>
  <c r="A1125" i="21"/>
  <c r="A1124" i="21"/>
  <c r="A1123" i="21"/>
  <c r="A1122" i="21"/>
  <c r="A1121" i="21"/>
  <c r="A1120" i="21"/>
  <c r="A1119" i="21"/>
  <c r="D1118" i="21"/>
  <c r="D1117" i="21"/>
  <c r="D1116" i="21"/>
  <c r="D1115" i="21"/>
  <c r="D1114" i="21"/>
  <c r="D1113" i="21"/>
  <c r="B1118" i="21"/>
  <c r="B1117" i="21"/>
  <c r="B1116" i="21"/>
  <c r="B1115" i="21"/>
  <c r="B1114" i="21"/>
  <c r="B1113" i="21"/>
  <c r="B1084" i="21"/>
  <c r="B1085" i="21"/>
  <c r="B1086" i="21"/>
  <c r="B1087" i="21"/>
  <c r="B1088" i="21"/>
  <c r="B1089" i="21"/>
  <c r="B1090" i="21"/>
  <c r="B1091" i="21"/>
  <c r="B1092" i="21"/>
  <c r="B1093" i="21"/>
  <c r="B1094" i="21"/>
  <c r="B1095" i="21"/>
  <c r="B1096" i="21"/>
  <c r="B1097" i="21"/>
  <c r="B1098" i="21"/>
  <c r="B1099" i="21"/>
  <c r="B1100" i="21"/>
  <c r="B1101" i="21"/>
  <c r="B1102" i="21"/>
  <c r="B1103" i="21"/>
  <c r="B1104" i="21"/>
  <c r="B1105" i="21"/>
  <c r="B1106" i="21"/>
  <c r="B1107" i="21"/>
  <c r="B1108" i="21"/>
  <c r="B1109" i="21"/>
  <c r="B1110" i="21"/>
  <c r="B1111" i="21"/>
  <c r="B1112" i="21"/>
  <c r="B1083" i="21"/>
  <c r="F982" i="21"/>
  <c r="F983" i="21"/>
  <c r="F981" i="21"/>
  <c r="A982" i="21"/>
  <c r="B982" i="21"/>
  <c r="A983" i="21"/>
  <c r="B983" i="21"/>
  <c r="E982" i="21"/>
  <c r="E983" i="21"/>
  <c r="D971" i="21"/>
  <c r="D970" i="21"/>
  <c r="D969" i="21"/>
  <c r="D974" i="21"/>
  <c r="D973" i="21"/>
  <c r="D972" i="21"/>
  <c r="D977" i="21"/>
  <c r="D976" i="21"/>
  <c r="D975" i="21"/>
  <c r="D980" i="21"/>
  <c r="D979" i="21"/>
  <c r="D978" i="21"/>
  <c r="D983" i="21"/>
  <c r="D982" i="21"/>
  <c r="D981" i="21"/>
  <c r="D961" i="21"/>
  <c r="A979" i="21"/>
  <c r="B979" i="21"/>
  <c r="E979" i="21"/>
  <c r="F979" i="21"/>
  <c r="A980" i="21"/>
  <c r="B980" i="21"/>
  <c r="E980" i="21"/>
  <c r="F980" i="21"/>
  <c r="F978" i="21"/>
  <c r="A978" i="21"/>
  <c r="B978" i="21"/>
  <c r="E978" i="21"/>
  <c r="A976" i="21"/>
  <c r="B976" i="21"/>
  <c r="E976" i="21"/>
  <c r="F976" i="21"/>
  <c r="A977" i="21"/>
  <c r="B977" i="21"/>
  <c r="E977" i="21"/>
  <c r="F977" i="21"/>
  <c r="F975" i="21"/>
  <c r="A973" i="21"/>
  <c r="B973" i="21"/>
  <c r="E973" i="21"/>
  <c r="F973" i="21"/>
  <c r="A974" i="21"/>
  <c r="B974" i="21"/>
  <c r="E974" i="21"/>
  <c r="F974" i="21"/>
  <c r="F972" i="21"/>
  <c r="F970" i="21"/>
  <c r="F971" i="21"/>
  <c r="F969" i="21"/>
  <c r="A970" i="21"/>
  <c r="B970" i="21"/>
  <c r="E970" i="21"/>
  <c r="A971" i="21"/>
  <c r="B971" i="21"/>
  <c r="E971" i="21"/>
  <c r="A972" i="21"/>
  <c r="B972" i="21"/>
  <c r="E972" i="21"/>
  <c r="E417" i="21"/>
  <c r="F417" i="21"/>
  <c r="B417" i="21"/>
  <c r="A417" i="21"/>
  <c r="B416" i="21"/>
  <c r="C125" i="8"/>
  <c r="C49" i="8"/>
  <c r="E168" i="8"/>
  <c r="F168" i="8"/>
  <c r="G168" i="8"/>
  <c r="D168" i="8"/>
  <c r="K132" i="10"/>
  <c r="L135" i="10"/>
  <c r="L136" i="10"/>
  <c r="L137" i="10"/>
  <c r="L138" i="10"/>
  <c r="L139" i="10"/>
  <c r="L140" i="10"/>
  <c r="L141" i="10"/>
  <c r="L142" i="10"/>
  <c r="L143" i="10"/>
  <c r="D144" i="10"/>
  <c r="G237" i="21" s="1"/>
  <c r="G1248" i="21"/>
  <c r="G1247" i="21"/>
  <c r="G1244" i="21"/>
  <c r="G1243" i="21"/>
  <c r="G1242" i="21"/>
  <c r="G1241" i="21"/>
  <c r="G1240" i="21"/>
  <c r="G1239" i="21"/>
  <c r="G1238" i="21"/>
  <c r="G1237" i="21"/>
  <c r="G1236" i="21"/>
  <c r="F1248" i="21"/>
  <c r="B1248" i="21"/>
  <c r="F1247" i="21"/>
  <c r="B1247" i="21"/>
  <c r="F1246" i="21"/>
  <c r="E1246" i="21"/>
  <c r="B1246" i="21"/>
  <c r="F1245" i="21"/>
  <c r="E1245" i="21"/>
  <c r="B1245" i="21"/>
  <c r="F1244" i="21"/>
  <c r="B1244" i="21"/>
  <c r="F1243" i="21"/>
  <c r="B1243" i="21"/>
  <c r="F1242" i="21"/>
  <c r="E1242" i="21"/>
  <c r="B1242" i="21"/>
  <c r="F1241" i="21"/>
  <c r="B1241" i="21"/>
  <c r="F1240" i="21"/>
  <c r="B1240" i="21"/>
  <c r="F1239" i="21"/>
  <c r="B1239" i="21"/>
  <c r="F1238" i="21"/>
  <c r="E1238" i="21"/>
  <c r="B1238" i="21"/>
  <c r="F1237" i="21"/>
  <c r="B1237" i="21"/>
  <c r="F1236" i="21"/>
  <c r="B1236" i="21"/>
  <c r="G1235" i="21"/>
  <c r="G1234" i="21"/>
  <c r="G1231" i="21"/>
  <c r="G1230" i="21"/>
  <c r="G1229" i="21"/>
  <c r="G1228" i="21"/>
  <c r="G1227" i="21"/>
  <c r="G1226" i="21"/>
  <c r="G1225" i="21"/>
  <c r="G1224" i="21"/>
  <c r="G1223" i="21"/>
  <c r="F1235" i="21"/>
  <c r="B1235" i="21"/>
  <c r="F1234" i="21"/>
  <c r="B1234" i="21"/>
  <c r="F1233" i="21"/>
  <c r="E1233" i="21"/>
  <c r="B1233" i="21"/>
  <c r="F1232" i="21"/>
  <c r="E1232" i="21"/>
  <c r="B1232" i="21"/>
  <c r="F1231" i="21"/>
  <c r="B1231" i="21"/>
  <c r="F1230" i="21"/>
  <c r="B1230" i="21"/>
  <c r="F1229" i="21"/>
  <c r="E1229" i="21"/>
  <c r="B1229" i="21"/>
  <c r="F1228" i="21"/>
  <c r="B1228" i="21"/>
  <c r="F1227" i="21"/>
  <c r="B1227" i="21"/>
  <c r="F1226" i="21"/>
  <c r="B1226" i="21"/>
  <c r="F1225" i="21"/>
  <c r="E1225" i="21"/>
  <c r="B1225" i="21"/>
  <c r="F1224" i="21"/>
  <c r="B1224" i="21"/>
  <c r="F1223" i="21"/>
  <c r="B1223" i="21"/>
  <c r="G1222" i="21"/>
  <c r="G1221" i="21"/>
  <c r="G1218" i="21"/>
  <c r="G1217" i="21"/>
  <c r="G1216" i="21"/>
  <c r="G1215" i="21"/>
  <c r="G1214" i="21"/>
  <c r="G1213" i="21"/>
  <c r="G1212" i="21"/>
  <c r="G1211" i="21"/>
  <c r="G1210" i="21"/>
  <c r="F1222" i="21"/>
  <c r="B1222" i="21"/>
  <c r="F1221" i="21"/>
  <c r="B1221" i="21"/>
  <c r="F1220" i="21"/>
  <c r="E1220" i="21"/>
  <c r="B1220" i="21"/>
  <c r="F1219" i="21"/>
  <c r="E1219" i="21"/>
  <c r="B1219" i="21"/>
  <c r="F1218" i="21"/>
  <c r="B1218" i="21"/>
  <c r="F1217" i="21"/>
  <c r="B1217" i="21"/>
  <c r="F1216" i="21"/>
  <c r="E1216" i="21"/>
  <c r="B1216" i="21"/>
  <c r="F1215" i="21"/>
  <c r="B1215" i="21"/>
  <c r="F1214" i="21"/>
  <c r="B1214" i="21"/>
  <c r="F1213" i="21"/>
  <c r="B1213" i="21"/>
  <c r="F1212" i="21"/>
  <c r="E1212" i="21"/>
  <c r="B1212" i="21"/>
  <c r="F1211" i="21"/>
  <c r="B1211" i="21"/>
  <c r="F1210" i="21"/>
  <c r="B1210" i="21"/>
  <c r="G1209" i="21"/>
  <c r="G1208" i="21"/>
  <c r="G1205" i="21"/>
  <c r="G1204" i="21"/>
  <c r="G1203" i="21"/>
  <c r="G1202" i="21"/>
  <c r="G1201" i="21"/>
  <c r="G1200" i="21"/>
  <c r="G1199" i="21"/>
  <c r="G1198" i="21"/>
  <c r="G1197" i="21"/>
  <c r="F1209" i="21"/>
  <c r="B1209" i="21"/>
  <c r="F1208" i="21"/>
  <c r="B1208" i="21"/>
  <c r="F1207" i="21"/>
  <c r="E1207" i="21"/>
  <c r="B1207" i="21"/>
  <c r="F1206" i="21"/>
  <c r="E1206" i="21"/>
  <c r="B1206" i="21"/>
  <c r="F1205" i="21"/>
  <c r="B1205" i="21"/>
  <c r="F1204" i="21"/>
  <c r="B1204" i="21"/>
  <c r="F1203" i="21"/>
  <c r="E1203" i="21"/>
  <c r="B1203" i="21"/>
  <c r="F1202" i="21"/>
  <c r="B1202" i="21"/>
  <c r="F1201" i="21"/>
  <c r="B1201" i="21"/>
  <c r="F1200" i="21"/>
  <c r="B1200" i="21"/>
  <c r="F1199" i="21"/>
  <c r="E1199" i="21"/>
  <c r="B1199" i="21"/>
  <c r="F1198" i="21"/>
  <c r="B1198" i="21"/>
  <c r="F1197" i="21"/>
  <c r="B1197" i="21"/>
  <c r="G1196" i="21"/>
  <c r="G1195" i="21"/>
  <c r="G1192" i="21"/>
  <c r="G1191" i="21"/>
  <c r="G1190" i="21"/>
  <c r="G1189" i="21"/>
  <c r="G1188" i="21"/>
  <c r="G1187" i="21"/>
  <c r="G1186" i="21"/>
  <c r="G1185" i="21"/>
  <c r="G1184" i="21"/>
  <c r="F1196" i="21"/>
  <c r="B1196" i="21"/>
  <c r="F1195" i="21"/>
  <c r="B1195" i="21"/>
  <c r="F1194" i="21"/>
  <c r="E1194" i="21"/>
  <c r="B1194" i="21"/>
  <c r="F1193" i="21"/>
  <c r="E1193" i="21"/>
  <c r="B1193" i="21"/>
  <c r="F1192" i="21"/>
  <c r="B1192" i="21"/>
  <c r="F1191" i="21"/>
  <c r="B1191" i="21"/>
  <c r="F1190" i="21"/>
  <c r="E1190" i="21"/>
  <c r="B1190" i="21"/>
  <c r="F1189" i="21"/>
  <c r="B1189" i="21"/>
  <c r="F1188" i="21"/>
  <c r="B1188" i="21"/>
  <c r="F1187" i="21"/>
  <c r="B1187" i="21"/>
  <c r="F1186" i="21"/>
  <c r="E1186" i="21"/>
  <c r="B1186" i="21"/>
  <c r="F1185" i="21"/>
  <c r="B1185" i="21"/>
  <c r="F1184" i="21"/>
  <c r="B1184" i="21"/>
  <c r="G1183" i="21"/>
  <c r="G1182" i="21"/>
  <c r="G1179" i="21"/>
  <c r="G1178" i="21"/>
  <c r="G1177" i="21"/>
  <c r="G1176" i="21"/>
  <c r="G1175" i="21"/>
  <c r="G1174" i="21"/>
  <c r="G1173" i="21"/>
  <c r="G1172" i="21"/>
  <c r="G1171" i="21"/>
  <c r="F1183" i="21"/>
  <c r="B1183" i="21"/>
  <c r="F1182" i="21"/>
  <c r="B1182" i="21"/>
  <c r="F1181" i="21"/>
  <c r="E1181" i="21"/>
  <c r="B1181" i="21"/>
  <c r="F1180" i="21"/>
  <c r="E1180" i="21"/>
  <c r="B1180" i="21"/>
  <c r="F1179" i="21"/>
  <c r="B1179" i="21"/>
  <c r="F1178" i="21"/>
  <c r="B1178" i="21"/>
  <c r="F1177" i="21"/>
  <c r="E1177" i="21"/>
  <c r="B1177" i="21"/>
  <c r="F1176" i="21"/>
  <c r="B1176" i="21"/>
  <c r="F1175" i="21"/>
  <c r="B1175" i="21"/>
  <c r="F1174" i="21"/>
  <c r="B1174" i="21"/>
  <c r="F1173" i="21"/>
  <c r="E1173" i="21"/>
  <c r="B1173" i="21"/>
  <c r="F1172" i="21"/>
  <c r="B1172" i="21"/>
  <c r="F1171" i="21"/>
  <c r="B1171" i="21"/>
  <c r="G1170" i="21"/>
  <c r="G1169" i="21"/>
  <c r="G1166" i="21"/>
  <c r="G1165" i="21"/>
  <c r="G1164" i="21"/>
  <c r="G1163" i="21"/>
  <c r="G1162" i="21"/>
  <c r="G1161" i="21"/>
  <c r="G1160" i="21"/>
  <c r="G1159" i="21"/>
  <c r="G1158" i="21"/>
  <c r="F1170" i="21"/>
  <c r="B1170" i="21"/>
  <c r="F1169" i="21"/>
  <c r="B1169" i="21"/>
  <c r="F1168" i="21"/>
  <c r="E1168" i="21"/>
  <c r="B1168" i="21"/>
  <c r="F1167" i="21"/>
  <c r="E1167" i="21"/>
  <c r="B1167" i="21"/>
  <c r="F1166" i="21"/>
  <c r="B1166" i="21"/>
  <c r="F1165" i="21"/>
  <c r="B1165" i="21"/>
  <c r="F1164" i="21"/>
  <c r="E1164" i="21"/>
  <c r="B1164" i="21"/>
  <c r="F1163" i="21"/>
  <c r="B1163" i="21"/>
  <c r="F1162" i="21"/>
  <c r="B1162" i="21"/>
  <c r="F1161" i="21"/>
  <c r="B1161" i="21"/>
  <c r="F1160" i="21"/>
  <c r="E1160" i="21"/>
  <c r="B1160" i="21"/>
  <c r="F1159" i="21"/>
  <c r="B1159" i="21"/>
  <c r="F1158" i="21"/>
  <c r="B1158" i="21"/>
  <c r="G1157" i="21"/>
  <c r="G1156" i="21"/>
  <c r="G1153" i="21"/>
  <c r="G1152" i="21"/>
  <c r="G1151" i="21"/>
  <c r="G1150" i="21"/>
  <c r="G1149" i="21"/>
  <c r="G1148" i="21"/>
  <c r="G1147" i="21"/>
  <c r="G1146" i="21"/>
  <c r="G1145" i="21"/>
  <c r="F1157" i="21"/>
  <c r="B1157" i="21"/>
  <c r="F1156" i="21"/>
  <c r="B1156" i="21"/>
  <c r="F1155" i="21"/>
  <c r="E1155" i="21"/>
  <c r="B1155" i="21"/>
  <c r="F1154" i="21"/>
  <c r="E1154" i="21"/>
  <c r="B1154" i="21"/>
  <c r="F1153" i="21"/>
  <c r="B1153" i="21"/>
  <c r="F1152" i="21"/>
  <c r="B1152" i="21"/>
  <c r="F1151" i="21"/>
  <c r="E1151" i="21"/>
  <c r="B1151" i="21"/>
  <c r="F1150" i="21"/>
  <c r="B1150" i="21"/>
  <c r="F1149" i="21"/>
  <c r="B1149" i="21"/>
  <c r="F1148" i="21"/>
  <c r="B1148" i="21"/>
  <c r="F1147" i="21"/>
  <c r="E1147" i="21"/>
  <c r="B1147" i="21"/>
  <c r="F1146" i="21"/>
  <c r="B1146" i="21"/>
  <c r="F1145" i="21"/>
  <c r="B1145" i="21"/>
  <c r="G1133" i="21"/>
  <c r="G1134" i="21"/>
  <c r="G1135" i="21"/>
  <c r="G1136" i="21"/>
  <c r="G1137" i="21"/>
  <c r="G1138" i="21"/>
  <c r="G1139" i="21"/>
  <c r="G1140" i="21"/>
  <c r="G1143" i="21"/>
  <c r="G1144" i="21"/>
  <c r="G1132" i="21"/>
  <c r="E1141" i="21"/>
  <c r="E1128" i="21"/>
  <c r="E1134" i="21"/>
  <c r="E1121" i="21"/>
  <c r="B1141" i="21"/>
  <c r="B1128" i="21"/>
  <c r="F1144" i="21"/>
  <c r="B1144" i="21"/>
  <c r="F1143" i="21"/>
  <c r="B1143" i="21"/>
  <c r="F1142" i="21"/>
  <c r="E1142" i="21"/>
  <c r="B1142" i="21"/>
  <c r="F1141" i="21"/>
  <c r="F1140" i="21"/>
  <c r="B1140" i="21"/>
  <c r="F1139" i="21"/>
  <c r="B1139" i="21"/>
  <c r="F1138" i="21"/>
  <c r="E1138" i="21"/>
  <c r="B1138" i="21"/>
  <c r="F1137" i="21"/>
  <c r="B1137" i="21"/>
  <c r="F1136" i="21"/>
  <c r="B1136" i="21"/>
  <c r="F1135" i="21"/>
  <c r="B1135" i="21"/>
  <c r="F1134" i="21"/>
  <c r="B1134" i="21"/>
  <c r="F1133" i="21"/>
  <c r="B1133" i="21"/>
  <c r="F1132" i="21"/>
  <c r="B1132" i="21"/>
  <c r="G1120" i="21"/>
  <c r="G1121" i="21"/>
  <c r="G1122" i="21"/>
  <c r="G1123" i="21"/>
  <c r="G1124" i="21"/>
  <c r="G1125" i="21"/>
  <c r="G1126" i="21"/>
  <c r="G1127" i="21"/>
  <c r="G1130" i="21"/>
  <c r="G1131" i="21"/>
  <c r="G1119" i="21"/>
  <c r="F1120" i="21"/>
  <c r="F1121" i="21"/>
  <c r="F1122" i="21"/>
  <c r="F1123" i="21"/>
  <c r="F1124" i="21"/>
  <c r="F1125" i="21"/>
  <c r="F1126" i="21"/>
  <c r="F1127" i="21"/>
  <c r="F1128" i="21"/>
  <c r="F1129" i="21"/>
  <c r="F1130" i="21"/>
  <c r="F1131" i="21"/>
  <c r="F1119" i="21"/>
  <c r="E1129" i="21"/>
  <c r="E1125" i="21"/>
  <c r="B1131" i="21"/>
  <c r="B1130" i="21"/>
  <c r="B1129" i="21"/>
  <c r="B1127" i="21"/>
  <c r="B1126" i="21"/>
  <c r="B1125" i="21"/>
  <c r="B1124" i="21"/>
  <c r="B1123" i="21"/>
  <c r="B1122" i="21"/>
  <c r="B1121" i="21"/>
  <c r="B1120" i="21"/>
  <c r="B1119" i="21"/>
  <c r="D233" i="8"/>
  <c r="G17" i="21"/>
  <c r="F17" i="21"/>
  <c r="B17" i="21"/>
  <c r="F1118" i="21"/>
  <c r="F1117" i="21"/>
  <c r="F1116" i="21"/>
  <c r="F1115" i="21"/>
  <c r="E1118" i="21"/>
  <c r="A1118" i="21"/>
  <c r="E1117" i="21"/>
  <c r="A1117" i="21"/>
  <c r="E1116" i="21"/>
  <c r="A1116" i="21"/>
  <c r="E1115" i="21"/>
  <c r="A1115" i="21"/>
  <c r="F1114" i="21"/>
  <c r="F1113" i="21"/>
  <c r="E1114" i="21"/>
  <c r="E1113" i="21"/>
  <c r="A1114" i="21"/>
  <c r="A1113" i="21"/>
  <c r="F1104" i="21"/>
  <c r="F1105" i="21"/>
  <c r="F1106" i="21"/>
  <c r="F1107" i="21"/>
  <c r="F1108" i="21"/>
  <c r="F1109" i="21"/>
  <c r="F1110" i="21"/>
  <c r="F1111" i="21"/>
  <c r="F1112" i="21"/>
  <c r="F1103" i="21"/>
  <c r="E1112" i="21"/>
  <c r="A1112" i="21"/>
  <c r="E1111" i="21"/>
  <c r="A1111" i="21"/>
  <c r="E1110" i="21"/>
  <c r="A1110" i="21"/>
  <c r="E1109" i="21"/>
  <c r="A1109" i="21"/>
  <c r="E1108" i="21"/>
  <c r="A1108" i="21"/>
  <c r="E1107" i="21"/>
  <c r="A1107" i="21"/>
  <c r="E1106" i="21"/>
  <c r="A1106" i="21"/>
  <c r="E1105" i="21"/>
  <c r="A1105" i="21"/>
  <c r="E1104" i="21"/>
  <c r="A1104" i="21"/>
  <c r="E1103" i="21"/>
  <c r="A1103" i="21"/>
  <c r="F1094" i="21"/>
  <c r="F1095" i="21"/>
  <c r="F1096" i="21"/>
  <c r="F1097" i="21"/>
  <c r="F1098" i="21"/>
  <c r="F1099" i="21"/>
  <c r="F1100" i="21"/>
  <c r="F1101" i="21"/>
  <c r="F1102" i="21"/>
  <c r="F1093" i="21"/>
  <c r="E1102" i="21"/>
  <c r="A1102" i="21"/>
  <c r="E1101" i="21"/>
  <c r="A1101" i="21"/>
  <c r="E1100" i="21"/>
  <c r="A1100" i="21"/>
  <c r="E1099" i="21"/>
  <c r="A1099" i="21"/>
  <c r="E1098" i="21"/>
  <c r="A1098" i="21"/>
  <c r="E1097" i="21"/>
  <c r="A1097" i="21"/>
  <c r="E1096" i="21"/>
  <c r="A1096" i="21"/>
  <c r="E1095" i="21"/>
  <c r="A1095" i="21"/>
  <c r="E1094" i="21"/>
  <c r="A1094" i="21"/>
  <c r="E1093" i="21"/>
  <c r="A1093" i="21"/>
  <c r="A1092" i="21"/>
  <c r="E1092" i="21"/>
  <c r="F1092" i="21"/>
  <c r="A1089" i="21"/>
  <c r="E1089" i="21"/>
  <c r="F1089" i="21"/>
  <c r="A1090" i="21"/>
  <c r="E1090" i="21"/>
  <c r="F1090" i="21"/>
  <c r="A1091" i="21"/>
  <c r="E1091" i="21"/>
  <c r="F1091" i="21"/>
  <c r="A1088" i="21"/>
  <c r="E1088" i="21"/>
  <c r="F1088" i="21"/>
  <c r="A1086" i="21"/>
  <c r="E1086" i="21"/>
  <c r="F1086" i="21"/>
  <c r="A1087" i="21"/>
  <c r="E1087" i="21"/>
  <c r="F1087" i="21"/>
  <c r="A1084" i="21"/>
  <c r="E1084" i="21"/>
  <c r="F1084" i="21"/>
  <c r="A1085" i="21"/>
  <c r="E1085" i="21"/>
  <c r="F1085" i="21"/>
  <c r="F1083" i="21"/>
  <c r="E1083" i="21"/>
  <c r="X224" i="8"/>
  <c r="C1083" i="21" s="1"/>
  <c r="X225" i="8"/>
  <c r="C1084" i="21" s="1"/>
  <c r="X226" i="8"/>
  <c r="C1085" i="21" s="1"/>
  <c r="C1095" i="21" s="1"/>
  <c r="X227" i="8"/>
  <c r="C1086" i="21" s="1"/>
  <c r="X228" i="8"/>
  <c r="C1087" i="21" s="1"/>
  <c r="X229" i="8"/>
  <c r="C1088" i="21" s="1"/>
  <c r="X230" i="8"/>
  <c r="C1089" i="21" s="1"/>
  <c r="X231" i="8"/>
  <c r="C1090" i="21" s="1"/>
  <c r="X232" i="8"/>
  <c r="C1091" i="21" s="1"/>
  <c r="A1083" i="21"/>
  <c r="A1051" i="21"/>
  <c r="B1051" i="21"/>
  <c r="E1051" i="21"/>
  <c r="F1051" i="21"/>
  <c r="A1052" i="21"/>
  <c r="B1052" i="21"/>
  <c r="E1052" i="21"/>
  <c r="F1052" i="21"/>
  <c r="A1053" i="21"/>
  <c r="B1053" i="21"/>
  <c r="E1053" i="21"/>
  <c r="F1053" i="21"/>
  <c r="A1054" i="21"/>
  <c r="B1054" i="21"/>
  <c r="E1054" i="21"/>
  <c r="F1054" i="21"/>
  <c r="A1055" i="21"/>
  <c r="B1055" i="21"/>
  <c r="E1055" i="21"/>
  <c r="F1055" i="21"/>
  <c r="A1056" i="21"/>
  <c r="B1056" i="21"/>
  <c r="E1056" i="21"/>
  <c r="F1056" i="21"/>
  <c r="A1057" i="21"/>
  <c r="B1057" i="21"/>
  <c r="E1057" i="21"/>
  <c r="F1057" i="21"/>
  <c r="A1058" i="21"/>
  <c r="B1058" i="21"/>
  <c r="E1058" i="21"/>
  <c r="F1058" i="21"/>
  <c r="A1059" i="21"/>
  <c r="B1059" i="21"/>
  <c r="E1059" i="21"/>
  <c r="F1059" i="21"/>
  <c r="A1060" i="21"/>
  <c r="B1060" i="21"/>
  <c r="E1060" i="21"/>
  <c r="F1060" i="21"/>
  <c r="A1061" i="21"/>
  <c r="B1061" i="21"/>
  <c r="E1061" i="21"/>
  <c r="F1061" i="21"/>
  <c r="A1063" i="21"/>
  <c r="B1063" i="21"/>
  <c r="E1063" i="21"/>
  <c r="F1063" i="21"/>
  <c r="A1064" i="21"/>
  <c r="B1064" i="21"/>
  <c r="E1064" i="21"/>
  <c r="F1064" i="21"/>
  <c r="A1065" i="21"/>
  <c r="B1065" i="21"/>
  <c r="E1065" i="21"/>
  <c r="F1065" i="21"/>
  <c r="A1066" i="21"/>
  <c r="B1066" i="21"/>
  <c r="E1066" i="21"/>
  <c r="F1066" i="21"/>
  <c r="A1067" i="21"/>
  <c r="B1067" i="21"/>
  <c r="E1067" i="21"/>
  <c r="F1067" i="21"/>
  <c r="A1068" i="21"/>
  <c r="B1068" i="21"/>
  <c r="E1068" i="21"/>
  <c r="F1068" i="21"/>
  <c r="A1069" i="21"/>
  <c r="B1069" i="21"/>
  <c r="E1069" i="21"/>
  <c r="F1069" i="21"/>
  <c r="A1070" i="21"/>
  <c r="B1070" i="21"/>
  <c r="E1070" i="21"/>
  <c r="F1070" i="21"/>
  <c r="A1071" i="21"/>
  <c r="B1071" i="21"/>
  <c r="E1071" i="21"/>
  <c r="F1071" i="21"/>
  <c r="A1072" i="21"/>
  <c r="B1072" i="21"/>
  <c r="E1072" i="21"/>
  <c r="F1072" i="21"/>
  <c r="A1073" i="21"/>
  <c r="B1073" i="21"/>
  <c r="E1073" i="21"/>
  <c r="F1073" i="21"/>
  <c r="A1074" i="21"/>
  <c r="B1074" i="21"/>
  <c r="E1074" i="21"/>
  <c r="F1074" i="21"/>
  <c r="A1075" i="21"/>
  <c r="B1075" i="21"/>
  <c r="E1075" i="21"/>
  <c r="F1075" i="21"/>
  <c r="A1076" i="21"/>
  <c r="B1076" i="21"/>
  <c r="E1076" i="21"/>
  <c r="F1076" i="21"/>
  <c r="A1077" i="21"/>
  <c r="B1077" i="21"/>
  <c r="E1077" i="21"/>
  <c r="F1077" i="21"/>
  <c r="A1078" i="21"/>
  <c r="B1078" i="21"/>
  <c r="E1078" i="21"/>
  <c r="F1078" i="21"/>
  <c r="A1079" i="21"/>
  <c r="B1079" i="21"/>
  <c r="E1079" i="21"/>
  <c r="F1079" i="21"/>
  <c r="A1080" i="21"/>
  <c r="B1080" i="21"/>
  <c r="E1080" i="21"/>
  <c r="F1080" i="21"/>
  <c r="A1081" i="21"/>
  <c r="B1081" i="21"/>
  <c r="E1081" i="21"/>
  <c r="F1081" i="21"/>
  <c r="A1082" i="21"/>
  <c r="B1082" i="21"/>
  <c r="E1082" i="21"/>
  <c r="F1082" i="21"/>
  <c r="F1050" i="21"/>
  <c r="A1018" i="21"/>
  <c r="B1018" i="21"/>
  <c r="E1018" i="21"/>
  <c r="F1018" i="21"/>
  <c r="A1019" i="21"/>
  <c r="B1019" i="21"/>
  <c r="E1019" i="21"/>
  <c r="F1019" i="21"/>
  <c r="A1020" i="21"/>
  <c r="B1020" i="21"/>
  <c r="E1020" i="21"/>
  <c r="F1020" i="21"/>
  <c r="A1021" i="21"/>
  <c r="B1021" i="21"/>
  <c r="E1021" i="21"/>
  <c r="F1021" i="21"/>
  <c r="A1022" i="21"/>
  <c r="B1022" i="21"/>
  <c r="E1022" i="21"/>
  <c r="F1022" i="21"/>
  <c r="A1023" i="21"/>
  <c r="B1023" i="21"/>
  <c r="E1023" i="21"/>
  <c r="F1023" i="21"/>
  <c r="A1024" i="21"/>
  <c r="B1024" i="21"/>
  <c r="E1024" i="21"/>
  <c r="F1024" i="21"/>
  <c r="A1025" i="21"/>
  <c r="B1025" i="21"/>
  <c r="E1025" i="21"/>
  <c r="F1025" i="21"/>
  <c r="A1026" i="21"/>
  <c r="B1026" i="21"/>
  <c r="E1026" i="21"/>
  <c r="F1026" i="21"/>
  <c r="A1027" i="21"/>
  <c r="B1027" i="21"/>
  <c r="E1027" i="21"/>
  <c r="F1027" i="21"/>
  <c r="A1028" i="21"/>
  <c r="B1028" i="21"/>
  <c r="E1028" i="21"/>
  <c r="F1028" i="21"/>
  <c r="A1030" i="21"/>
  <c r="B1030" i="21"/>
  <c r="E1030" i="21"/>
  <c r="F1030" i="21"/>
  <c r="A1031" i="21"/>
  <c r="B1031" i="21"/>
  <c r="E1031" i="21"/>
  <c r="F1031" i="21"/>
  <c r="A1032" i="21"/>
  <c r="B1032" i="21"/>
  <c r="E1032" i="21"/>
  <c r="F1032" i="21"/>
  <c r="A1033" i="21"/>
  <c r="B1033" i="21"/>
  <c r="E1033" i="21"/>
  <c r="F1033" i="21"/>
  <c r="A1034" i="21"/>
  <c r="B1034" i="21"/>
  <c r="E1034" i="21"/>
  <c r="F1034" i="21"/>
  <c r="A1035" i="21"/>
  <c r="B1035" i="21"/>
  <c r="E1035" i="21"/>
  <c r="F1035" i="21"/>
  <c r="A1036" i="21"/>
  <c r="B1036" i="21"/>
  <c r="E1036" i="21"/>
  <c r="F1036" i="21"/>
  <c r="A1037" i="21"/>
  <c r="B1037" i="21"/>
  <c r="E1037" i="21"/>
  <c r="F1037" i="21"/>
  <c r="A1038" i="21"/>
  <c r="B1038" i="21"/>
  <c r="E1038" i="21"/>
  <c r="F1038" i="21"/>
  <c r="A1039" i="21"/>
  <c r="B1039" i="21"/>
  <c r="E1039" i="21"/>
  <c r="F1039" i="21"/>
  <c r="A1040" i="21"/>
  <c r="B1040" i="21"/>
  <c r="E1040" i="21"/>
  <c r="F1040" i="21"/>
  <c r="A1041" i="21"/>
  <c r="B1041" i="21"/>
  <c r="E1041" i="21"/>
  <c r="F1041" i="21"/>
  <c r="A1042" i="21"/>
  <c r="B1042" i="21"/>
  <c r="E1042" i="21"/>
  <c r="F1042" i="21"/>
  <c r="A1043" i="21"/>
  <c r="B1043" i="21"/>
  <c r="E1043" i="21"/>
  <c r="F1043" i="21"/>
  <c r="A1044" i="21"/>
  <c r="B1044" i="21"/>
  <c r="E1044" i="21"/>
  <c r="F1044" i="21"/>
  <c r="A1045" i="21"/>
  <c r="B1045" i="21"/>
  <c r="E1045" i="21"/>
  <c r="F1045" i="21"/>
  <c r="A1046" i="21"/>
  <c r="B1046" i="21"/>
  <c r="E1046" i="21"/>
  <c r="F1046" i="21"/>
  <c r="A1047" i="21"/>
  <c r="B1047" i="21"/>
  <c r="E1047" i="21"/>
  <c r="F1047" i="21"/>
  <c r="A1048" i="21"/>
  <c r="B1048" i="21"/>
  <c r="E1048" i="21"/>
  <c r="F1048" i="21"/>
  <c r="A1049" i="21"/>
  <c r="B1049" i="21"/>
  <c r="E1049" i="21"/>
  <c r="F1049" i="21"/>
  <c r="A1050" i="21"/>
  <c r="B1050" i="21"/>
  <c r="E1050" i="21"/>
  <c r="F1017" i="21"/>
  <c r="A1017" i="21"/>
  <c r="B1017" i="21"/>
  <c r="E1017" i="21"/>
  <c r="A985" i="21"/>
  <c r="A986" i="21"/>
  <c r="A987" i="21"/>
  <c r="A988" i="21"/>
  <c r="A989" i="21"/>
  <c r="A990" i="21"/>
  <c r="A991" i="21"/>
  <c r="A992" i="21"/>
  <c r="A993" i="21"/>
  <c r="A994" i="21"/>
  <c r="A995" i="21"/>
  <c r="A997" i="21"/>
  <c r="A998" i="21"/>
  <c r="A999" i="21"/>
  <c r="A1000" i="21"/>
  <c r="A1001" i="21"/>
  <c r="A1002" i="21"/>
  <c r="A1003" i="21"/>
  <c r="A1004" i="21"/>
  <c r="A1005" i="21"/>
  <c r="A1006" i="21"/>
  <c r="A1007" i="21"/>
  <c r="A1008" i="21"/>
  <c r="A1009" i="21"/>
  <c r="A1010" i="21"/>
  <c r="A1011" i="21"/>
  <c r="A1012" i="21"/>
  <c r="A1013" i="21"/>
  <c r="A1014" i="21"/>
  <c r="A1015" i="21"/>
  <c r="A1016" i="21"/>
  <c r="A984" i="21"/>
  <c r="B985" i="21"/>
  <c r="C985" i="21"/>
  <c r="C1018" i="21" s="1"/>
  <c r="E985" i="21"/>
  <c r="F985" i="21"/>
  <c r="B986" i="21"/>
  <c r="C986" i="21"/>
  <c r="C1019" i="21" s="1"/>
  <c r="E986" i="21"/>
  <c r="F986" i="21"/>
  <c r="B987" i="21"/>
  <c r="C987" i="21"/>
  <c r="C1020" i="21" s="1"/>
  <c r="E987" i="21"/>
  <c r="F987" i="21"/>
  <c r="B988" i="21"/>
  <c r="C988" i="21"/>
  <c r="C1021" i="21" s="1"/>
  <c r="E988" i="21"/>
  <c r="F988" i="21"/>
  <c r="B989" i="21"/>
  <c r="C989" i="21"/>
  <c r="C1022" i="21" s="1"/>
  <c r="E989" i="21"/>
  <c r="F989" i="21"/>
  <c r="B990" i="21"/>
  <c r="C990" i="21"/>
  <c r="C1023" i="21" s="1"/>
  <c r="E990" i="21"/>
  <c r="F990" i="21"/>
  <c r="B991" i="21"/>
  <c r="C991" i="21"/>
  <c r="C1024" i="21" s="1"/>
  <c r="E991" i="21"/>
  <c r="F991" i="21"/>
  <c r="B992" i="21"/>
  <c r="C992" i="21"/>
  <c r="C1025" i="21" s="1"/>
  <c r="E992" i="21"/>
  <c r="F992" i="21"/>
  <c r="B993" i="21"/>
  <c r="C993" i="21"/>
  <c r="C1026" i="21" s="1"/>
  <c r="E993" i="21"/>
  <c r="F993" i="21"/>
  <c r="B994" i="21"/>
  <c r="C994" i="21"/>
  <c r="C1027" i="21" s="1"/>
  <c r="E994" i="21"/>
  <c r="F994" i="21"/>
  <c r="B995" i="21"/>
  <c r="C995" i="21"/>
  <c r="C1028" i="21" s="1"/>
  <c r="E995" i="21"/>
  <c r="F995" i="21"/>
  <c r="B997" i="21"/>
  <c r="C997" i="21"/>
  <c r="C1030" i="21" s="1"/>
  <c r="E997" i="21"/>
  <c r="F997" i="21"/>
  <c r="B998" i="21"/>
  <c r="C998" i="21"/>
  <c r="C1031" i="21" s="1"/>
  <c r="E998" i="21"/>
  <c r="F998" i="21"/>
  <c r="B999" i="21"/>
  <c r="C999" i="21"/>
  <c r="C1032" i="21" s="1"/>
  <c r="E999" i="21"/>
  <c r="F999" i="21"/>
  <c r="B1000" i="21"/>
  <c r="C1000" i="21"/>
  <c r="C1033" i="21" s="1"/>
  <c r="E1000" i="21"/>
  <c r="F1000" i="21"/>
  <c r="B1001" i="21"/>
  <c r="C1001" i="21"/>
  <c r="C1034" i="21" s="1"/>
  <c r="E1001" i="21"/>
  <c r="F1001" i="21"/>
  <c r="B1002" i="21"/>
  <c r="C1002" i="21"/>
  <c r="C1035" i="21" s="1"/>
  <c r="E1002" i="21"/>
  <c r="F1002" i="21"/>
  <c r="B1003" i="21"/>
  <c r="C1003" i="21"/>
  <c r="C1036" i="21" s="1"/>
  <c r="E1003" i="21"/>
  <c r="F1003" i="21"/>
  <c r="B1004" i="21"/>
  <c r="C1004" i="21"/>
  <c r="C1037" i="21" s="1"/>
  <c r="E1004" i="21"/>
  <c r="F1004" i="21"/>
  <c r="B1005" i="21"/>
  <c r="C1005" i="21"/>
  <c r="C1038" i="21" s="1"/>
  <c r="E1005" i="21"/>
  <c r="F1005" i="21"/>
  <c r="B1006" i="21"/>
  <c r="C1006" i="21"/>
  <c r="C1039" i="21" s="1"/>
  <c r="E1006" i="21"/>
  <c r="F1006" i="21"/>
  <c r="B1007" i="21"/>
  <c r="C1007" i="21"/>
  <c r="C1040" i="21" s="1"/>
  <c r="E1007" i="21"/>
  <c r="F1007" i="21"/>
  <c r="B1008" i="21"/>
  <c r="C1008" i="21"/>
  <c r="C1041" i="21" s="1"/>
  <c r="E1008" i="21"/>
  <c r="F1008" i="21"/>
  <c r="B1009" i="21"/>
  <c r="C1009" i="21"/>
  <c r="C1042" i="21" s="1"/>
  <c r="E1009" i="21"/>
  <c r="F1009" i="21"/>
  <c r="B1010" i="21"/>
  <c r="C1010" i="21"/>
  <c r="C1043" i="21" s="1"/>
  <c r="E1010" i="21"/>
  <c r="F1010" i="21"/>
  <c r="B1011" i="21"/>
  <c r="C1011" i="21"/>
  <c r="C1044" i="21" s="1"/>
  <c r="E1011" i="21"/>
  <c r="F1011" i="21"/>
  <c r="B1012" i="21"/>
  <c r="C1012" i="21"/>
  <c r="C1045" i="21" s="1"/>
  <c r="E1012" i="21"/>
  <c r="F1012" i="21"/>
  <c r="B1013" i="21"/>
  <c r="C1013" i="21"/>
  <c r="C1046" i="21" s="1"/>
  <c r="E1013" i="21"/>
  <c r="F1013" i="21"/>
  <c r="B1014" i="21"/>
  <c r="C1014" i="21"/>
  <c r="C1047" i="21" s="1"/>
  <c r="E1014" i="21"/>
  <c r="F1014" i="21"/>
  <c r="B1015" i="21"/>
  <c r="C1015" i="21"/>
  <c r="C1048" i="21" s="1"/>
  <c r="E1015" i="21"/>
  <c r="F1015" i="21"/>
  <c r="B1016" i="21"/>
  <c r="E1016" i="21"/>
  <c r="F1016" i="21"/>
  <c r="F984" i="21"/>
  <c r="E984" i="21"/>
  <c r="C984" i="21"/>
  <c r="C1017" i="21" s="1"/>
  <c r="B984" i="21"/>
  <c r="A975" i="21"/>
  <c r="A981" i="21"/>
  <c r="A969" i="21"/>
  <c r="E975" i="21"/>
  <c r="E981" i="21"/>
  <c r="E969" i="21"/>
  <c r="B975" i="21"/>
  <c r="B981" i="21"/>
  <c r="B969" i="21"/>
  <c r="F805" i="21"/>
  <c r="F806" i="21"/>
  <c r="F807" i="21"/>
  <c r="F808" i="21"/>
  <c r="F809" i="21"/>
  <c r="F810" i="21"/>
  <c r="F811" i="21"/>
  <c r="F812" i="21"/>
  <c r="F813" i="21"/>
  <c r="F814" i="21"/>
  <c r="F815" i="21"/>
  <c r="F817" i="21"/>
  <c r="F818" i="21"/>
  <c r="F819" i="21"/>
  <c r="F820" i="21"/>
  <c r="F821" i="21"/>
  <c r="F822" i="21"/>
  <c r="F823" i="21"/>
  <c r="F824" i="21"/>
  <c r="F825" i="21"/>
  <c r="F826" i="21"/>
  <c r="F827" i="21"/>
  <c r="F828" i="21"/>
  <c r="F829" i="21"/>
  <c r="F830" i="21"/>
  <c r="F831" i="21"/>
  <c r="F832" i="21"/>
  <c r="F833" i="21"/>
  <c r="F834" i="21"/>
  <c r="F835" i="21"/>
  <c r="F836" i="21"/>
  <c r="F837" i="21"/>
  <c r="F838" i="21"/>
  <c r="F839" i="21"/>
  <c r="F840" i="21"/>
  <c r="F841" i="21"/>
  <c r="F842" i="21"/>
  <c r="F843" i="21"/>
  <c r="F844" i="21"/>
  <c r="F845" i="21"/>
  <c r="F846" i="21"/>
  <c r="F847" i="21"/>
  <c r="F848" i="21"/>
  <c r="F850" i="21"/>
  <c r="F851" i="21"/>
  <c r="F852" i="21"/>
  <c r="F853" i="21"/>
  <c r="F854" i="21"/>
  <c r="F855" i="21"/>
  <c r="F856" i="21"/>
  <c r="F857" i="21"/>
  <c r="F858" i="21"/>
  <c r="F859" i="21"/>
  <c r="F860" i="21"/>
  <c r="F861" i="21"/>
  <c r="F862" i="21"/>
  <c r="F863" i="21"/>
  <c r="F864" i="21"/>
  <c r="F865" i="21"/>
  <c r="F866" i="21"/>
  <c r="F867" i="21"/>
  <c r="F868" i="21"/>
  <c r="F869" i="21"/>
  <c r="F870" i="21"/>
  <c r="F871" i="21"/>
  <c r="F872" i="21"/>
  <c r="F873" i="21"/>
  <c r="F874" i="21"/>
  <c r="F875" i="21"/>
  <c r="F876" i="21"/>
  <c r="F877" i="21"/>
  <c r="F878" i="21"/>
  <c r="F879" i="21"/>
  <c r="F880" i="21"/>
  <c r="F881" i="21"/>
  <c r="F883" i="21"/>
  <c r="F884" i="21"/>
  <c r="F885" i="21"/>
  <c r="F886" i="21"/>
  <c r="F887" i="21"/>
  <c r="F888" i="21"/>
  <c r="F889" i="21"/>
  <c r="F890" i="21"/>
  <c r="F891" i="21"/>
  <c r="F892" i="21"/>
  <c r="F893" i="21"/>
  <c r="F894" i="21"/>
  <c r="F895" i="21"/>
  <c r="F896" i="21"/>
  <c r="F897" i="21"/>
  <c r="F898" i="21"/>
  <c r="F899" i="21"/>
  <c r="F900" i="21"/>
  <c r="F901" i="21"/>
  <c r="F902" i="21"/>
  <c r="F903" i="21"/>
  <c r="F904" i="21"/>
  <c r="F905" i="21"/>
  <c r="F906" i="21"/>
  <c r="F907" i="21"/>
  <c r="F908" i="21"/>
  <c r="F909" i="21"/>
  <c r="F910" i="21"/>
  <c r="F911" i="21"/>
  <c r="F912" i="21"/>
  <c r="F913" i="21"/>
  <c r="F914" i="21"/>
  <c r="F916" i="21"/>
  <c r="F917" i="21"/>
  <c r="F918" i="21"/>
  <c r="F919" i="21"/>
  <c r="F920" i="21"/>
  <c r="F921" i="21"/>
  <c r="F922" i="21"/>
  <c r="F923" i="21"/>
  <c r="F924" i="21"/>
  <c r="F925" i="21"/>
  <c r="F926" i="21"/>
  <c r="F927" i="21"/>
  <c r="F928" i="21"/>
  <c r="F929" i="21"/>
  <c r="F930" i="21"/>
  <c r="F931" i="21"/>
  <c r="F932" i="21"/>
  <c r="F933" i="21"/>
  <c r="F934" i="21"/>
  <c r="F935" i="21"/>
  <c r="F936" i="21"/>
  <c r="F937" i="21"/>
  <c r="F938" i="21"/>
  <c r="F939" i="21"/>
  <c r="F940" i="21"/>
  <c r="F941" i="21"/>
  <c r="F942" i="21"/>
  <c r="F943" i="21"/>
  <c r="F944" i="21"/>
  <c r="F945" i="21"/>
  <c r="F946" i="21"/>
  <c r="F947" i="21"/>
  <c r="F949" i="21"/>
  <c r="F950" i="21"/>
  <c r="F951" i="21"/>
  <c r="F952" i="21"/>
  <c r="F953" i="21"/>
  <c r="F954" i="21"/>
  <c r="F955" i="21"/>
  <c r="F956" i="21"/>
  <c r="F957" i="21"/>
  <c r="F958" i="21"/>
  <c r="F959" i="21"/>
  <c r="F960" i="21"/>
  <c r="F961" i="21"/>
  <c r="F962" i="21"/>
  <c r="F963" i="21"/>
  <c r="F964" i="21"/>
  <c r="F965" i="21"/>
  <c r="F966" i="21"/>
  <c r="F967" i="21"/>
  <c r="F968" i="21"/>
  <c r="F804" i="21"/>
  <c r="E968" i="21"/>
  <c r="D968" i="21"/>
  <c r="B968" i="21"/>
  <c r="A968" i="21"/>
  <c r="E967" i="21"/>
  <c r="D967" i="21"/>
  <c r="B967" i="21"/>
  <c r="A967" i="21"/>
  <c r="E966" i="21"/>
  <c r="D966" i="21"/>
  <c r="B966" i="21"/>
  <c r="A966" i="21"/>
  <c r="E965" i="21"/>
  <c r="D965" i="21"/>
  <c r="B965" i="21"/>
  <c r="A965" i="21"/>
  <c r="E964" i="21"/>
  <c r="D964" i="21"/>
  <c r="B964" i="21"/>
  <c r="A964" i="21"/>
  <c r="E963" i="21"/>
  <c r="D963" i="21"/>
  <c r="B963" i="21"/>
  <c r="A963" i="21"/>
  <c r="E962" i="21"/>
  <c r="D962" i="21"/>
  <c r="B962" i="21"/>
  <c r="A962" i="21"/>
  <c r="E961" i="21"/>
  <c r="B961" i="21"/>
  <c r="A961" i="21"/>
  <c r="E960" i="21"/>
  <c r="D960" i="21"/>
  <c r="B960" i="21"/>
  <c r="A960" i="21"/>
  <c r="E959" i="21"/>
  <c r="D959" i="21"/>
  <c r="B959" i="21"/>
  <c r="A959" i="21"/>
  <c r="E958" i="21"/>
  <c r="D958" i="21"/>
  <c r="B958" i="21"/>
  <c r="A958" i="21"/>
  <c r="E957" i="21"/>
  <c r="D957" i="21"/>
  <c r="B957" i="21"/>
  <c r="A957" i="21"/>
  <c r="E956" i="21"/>
  <c r="D956" i="21"/>
  <c r="B956" i="21"/>
  <c r="A956" i="21"/>
  <c r="E955" i="21"/>
  <c r="D955" i="21"/>
  <c r="B955" i="21"/>
  <c r="A955" i="21"/>
  <c r="E954" i="21"/>
  <c r="D954" i="21"/>
  <c r="B954" i="21"/>
  <c r="A954" i="21"/>
  <c r="E953" i="21"/>
  <c r="D953" i="21"/>
  <c r="B953" i="21"/>
  <c r="A953" i="21"/>
  <c r="E952" i="21"/>
  <c r="D952" i="21"/>
  <c r="B952" i="21"/>
  <c r="A952" i="21"/>
  <c r="E951" i="21"/>
  <c r="D951" i="21"/>
  <c r="B951" i="21"/>
  <c r="A951" i="21"/>
  <c r="E950" i="21"/>
  <c r="D950" i="21"/>
  <c r="B950" i="21"/>
  <c r="A950" i="21"/>
  <c r="E949" i="21"/>
  <c r="D949" i="21"/>
  <c r="B949" i="21"/>
  <c r="A949" i="21"/>
  <c r="E947" i="21"/>
  <c r="D947" i="21"/>
  <c r="B947" i="21"/>
  <c r="A947" i="21"/>
  <c r="E946" i="21"/>
  <c r="D946" i="21"/>
  <c r="B946" i="21"/>
  <c r="A946" i="21"/>
  <c r="E945" i="21"/>
  <c r="D945" i="21"/>
  <c r="B945" i="21"/>
  <c r="A945" i="21"/>
  <c r="E944" i="21"/>
  <c r="D944" i="21"/>
  <c r="B944" i="21"/>
  <c r="A944" i="21"/>
  <c r="E943" i="21"/>
  <c r="D943" i="21"/>
  <c r="B943" i="21"/>
  <c r="A943" i="21"/>
  <c r="E942" i="21"/>
  <c r="D942" i="21"/>
  <c r="B942" i="21"/>
  <c r="A942" i="21"/>
  <c r="E941" i="21"/>
  <c r="D941" i="21"/>
  <c r="B941" i="21"/>
  <c r="A941" i="21"/>
  <c r="E940" i="21"/>
  <c r="D940" i="21"/>
  <c r="B940" i="21"/>
  <c r="A940" i="21"/>
  <c r="E939" i="21"/>
  <c r="D939" i="21"/>
  <c r="B939" i="21"/>
  <c r="A939" i="21"/>
  <c r="E938" i="21"/>
  <c r="D938" i="21"/>
  <c r="B938" i="21"/>
  <c r="A938" i="21"/>
  <c r="E937" i="21"/>
  <c r="D937" i="21"/>
  <c r="B937" i="21"/>
  <c r="A937" i="21"/>
  <c r="E936" i="21"/>
  <c r="D936" i="21"/>
  <c r="B936" i="21"/>
  <c r="A936" i="21"/>
  <c r="E935" i="21"/>
  <c r="D935" i="21"/>
  <c r="B935" i="21"/>
  <c r="A935" i="21"/>
  <c r="E934" i="21"/>
  <c r="D934" i="21"/>
  <c r="B934" i="21"/>
  <c r="A934" i="21"/>
  <c r="E933" i="21"/>
  <c r="D933" i="21"/>
  <c r="B933" i="21"/>
  <c r="A933" i="21"/>
  <c r="E932" i="21"/>
  <c r="D932" i="21"/>
  <c r="B932" i="21"/>
  <c r="A932" i="21"/>
  <c r="E931" i="21"/>
  <c r="D931" i="21"/>
  <c r="B931" i="21"/>
  <c r="A931" i="21"/>
  <c r="E930" i="21"/>
  <c r="D930" i="21"/>
  <c r="B930" i="21"/>
  <c r="A930" i="21"/>
  <c r="E929" i="21"/>
  <c r="D929" i="21"/>
  <c r="B929" i="21"/>
  <c r="A929" i="21"/>
  <c r="E928" i="21"/>
  <c r="D928" i="21"/>
  <c r="B928" i="21"/>
  <c r="A928" i="21"/>
  <c r="E927" i="21"/>
  <c r="D927" i="21"/>
  <c r="B927" i="21"/>
  <c r="A927" i="21"/>
  <c r="E926" i="21"/>
  <c r="D926" i="21"/>
  <c r="B926" i="21"/>
  <c r="A926" i="21"/>
  <c r="E925" i="21"/>
  <c r="D925" i="21"/>
  <c r="B925" i="21"/>
  <c r="A925" i="21"/>
  <c r="E924" i="21"/>
  <c r="D924" i="21"/>
  <c r="B924" i="21"/>
  <c r="A924" i="21"/>
  <c r="E923" i="21"/>
  <c r="D923" i="21"/>
  <c r="B923" i="21"/>
  <c r="A923" i="21"/>
  <c r="E922" i="21"/>
  <c r="D922" i="21"/>
  <c r="B922" i="21"/>
  <c r="A922" i="21"/>
  <c r="E921" i="21"/>
  <c r="D921" i="21"/>
  <c r="B921" i="21"/>
  <c r="A921" i="21"/>
  <c r="E920" i="21"/>
  <c r="D920" i="21"/>
  <c r="B920" i="21"/>
  <c r="A920" i="21"/>
  <c r="E919" i="21"/>
  <c r="D919" i="21"/>
  <c r="B919" i="21"/>
  <c r="A919" i="21"/>
  <c r="E918" i="21"/>
  <c r="D918" i="21"/>
  <c r="B918" i="21"/>
  <c r="A918" i="21"/>
  <c r="E917" i="21"/>
  <c r="D917" i="21"/>
  <c r="B917" i="21"/>
  <c r="A917" i="21"/>
  <c r="E916" i="21"/>
  <c r="D916" i="21"/>
  <c r="B916" i="21"/>
  <c r="A916" i="21"/>
  <c r="E914" i="21"/>
  <c r="D914" i="21"/>
  <c r="B914" i="21"/>
  <c r="A914" i="21"/>
  <c r="E913" i="21"/>
  <c r="D913" i="21"/>
  <c r="B913" i="21"/>
  <c r="A913" i="21"/>
  <c r="E912" i="21"/>
  <c r="D912" i="21"/>
  <c r="B912" i="21"/>
  <c r="A912" i="21"/>
  <c r="E911" i="21"/>
  <c r="D911" i="21"/>
  <c r="B911" i="21"/>
  <c r="A911" i="21"/>
  <c r="E910" i="21"/>
  <c r="D910" i="21"/>
  <c r="B910" i="21"/>
  <c r="A910" i="21"/>
  <c r="E909" i="21"/>
  <c r="D909" i="21"/>
  <c r="B909" i="21"/>
  <c r="A909" i="21"/>
  <c r="E908" i="21"/>
  <c r="D908" i="21"/>
  <c r="B908" i="21"/>
  <c r="A908" i="21"/>
  <c r="E907" i="21"/>
  <c r="D907" i="21"/>
  <c r="B907" i="21"/>
  <c r="A907" i="21"/>
  <c r="E906" i="21"/>
  <c r="D906" i="21"/>
  <c r="B906" i="21"/>
  <c r="A906" i="21"/>
  <c r="E905" i="21"/>
  <c r="D905" i="21"/>
  <c r="B905" i="21"/>
  <c r="A905" i="21"/>
  <c r="E904" i="21"/>
  <c r="D904" i="21"/>
  <c r="B904" i="21"/>
  <c r="A904" i="21"/>
  <c r="E903" i="21"/>
  <c r="D903" i="21"/>
  <c r="B903" i="21"/>
  <c r="A903" i="21"/>
  <c r="E902" i="21"/>
  <c r="D902" i="21"/>
  <c r="B902" i="21"/>
  <c r="A902" i="21"/>
  <c r="E901" i="21"/>
  <c r="D901" i="21"/>
  <c r="B901" i="21"/>
  <c r="A901" i="21"/>
  <c r="E900" i="21"/>
  <c r="D900" i="21"/>
  <c r="B900" i="21"/>
  <c r="A900" i="21"/>
  <c r="E899" i="21"/>
  <c r="D899" i="21"/>
  <c r="B899" i="21"/>
  <c r="A899" i="21"/>
  <c r="E898" i="21"/>
  <c r="D898" i="21"/>
  <c r="B898" i="21"/>
  <c r="A898" i="21"/>
  <c r="E897" i="21"/>
  <c r="D897" i="21"/>
  <c r="B897" i="21"/>
  <c r="A897" i="21"/>
  <c r="E896" i="21"/>
  <c r="D896" i="21"/>
  <c r="B896" i="21"/>
  <c r="A896" i="21"/>
  <c r="E895" i="21"/>
  <c r="D895" i="21"/>
  <c r="B895" i="21"/>
  <c r="A895" i="21"/>
  <c r="E894" i="21"/>
  <c r="D894" i="21"/>
  <c r="B894" i="21"/>
  <c r="A894" i="21"/>
  <c r="E893" i="21"/>
  <c r="D893" i="21"/>
  <c r="B893" i="21"/>
  <c r="A893" i="21"/>
  <c r="E892" i="21"/>
  <c r="D892" i="21"/>
  <c r="B892" i="21"/>
  <c r="A892" i="21"/>
  <c r="E891" i="21"/>
  <c r="D891" i="21"/>
  <c r="B891" i="21"/>
  <c r="A891" i="21"/>
  <c r="E890" i="21"/>
  <c r="D890" i="21"/>
  <c r="B890" i="21"/>
  <c r="A890" i="21"/>
  <c r="E889" i="21"/>
  <c r="D889" i="21"/>
  <c r="B889" i="21"/>
  <c r="A889" i="21"/>
  <c r="E888" i="21"/>
  <c r="D888" i="21"/>
  <c r="B888" i="21"/>
  <c r="A888" i="21"/>
  <c r="E887" i="21"/>
  <c r="D887" i="21"/>
  <c r="B887" i="21"/>
  <c r="A887" i="21"/>
  <c r="E886" i="21"/>
  <c r="D886" i="21"/>
  <c r="B886" i="21"/>
  <c r="A886" i="21"/>
  <c r="E885" i="21"/>
  <c r="D885" i="21"/>
  <c r="B885" i="21"/>
  <c r="A885" i="21"/>
  <c r="E884" i="21"/>
  <c r="D884" i="21"/>
  <c r="B884" i="21"/>
  <c r="A884" i="21"/>
  <c r="E883" i="21"/>
  <c r="D883" i="21"/>
  <c r="B883" i="21"/>
  <c r="A883" i="21"/>
  <c r="E881" i="21"/>
  <c r="D881" i="21"/>
  <c r="B881" i="21"/>
  <c r="A881" i="21"/>
  <c r="E880" i="21"/>
  <c r="D880" i="21"/>
  <c r="B880" i="21"/>
  <c r="A880" i="21"/>
  <c r="E879" i="21"/>
  <c r="D879" i="21"/>
  <c r="B879" i="21"/>
  <c r="A879" i="21"/>
  <c r="E878" i="21"/>
  <c r="D878" i="21"/>
  <c r="B878" i="21"/>
  <c r="A878" i="21"/>
  <c r="E877" i="21"/>
  <c r="D877" i="21"/>
  <c r="B877" i="21"/>
  <c r="A877" i="21"/>
  <c r="E876" i="21"/>
  <c r="D876" i="21"/>
  <c r="B876" i="21"/>
  <c r="A876" i="21"/>
  <c r="E875" i="21"/>
  <c r="D875" i="21"/>
  <c r="B875" i="21"/>
  <c r="A875" i="21"/>
  <c r="E874" i="21"/>
  <c r="D874" i="21"/>
  <c r="B874" i="21"/>
  <c r="A874" i="21"/>
  <c r="E873" i="21"/>
  <c r="D873" i="21"/>
  <c r="B873" i="21"/>
  <c r="A873" i="21"/>
  <c r="E872" i="21"/>
  <c r="D872" i="21"/>
  <c r="B872" i="21"/>
  <c r="A872" i="21"/>
  <c r="E871" i="21"/>
  <c r="D871" i="21"/>
  <c r="B871" i="21"/>
  <c r="A871" i="21"/>
  <c r="E870" i="21"/>
  <c r="D870" i="21"/>
  <c r="B870" i="21"/>
  <c r="A870" i="21"/>
  <c r="E869" i="21"/>
  <c r="D869" i="21"/>
  <c r="B869" i="21"/>
  <c r="A869" i="21"/>
  <c r="E868" i="21"/>
  <c r="D868" i="21"/>
  <c r="B868" i="21"/>
  <c r="A868" i="21"/>
  <c r="E867" i="21"/>
  <c r="D867" i="21"/>
  <c r="B867" i="21"/>
  <c r="A867" i="21"/>
  <c r="E866" i="21"/>
  <c r="D866" i="21"/>
  <c r="B866" i="21"/>
  <c r="A866" i="21"/>
  <c r="E865" i="21"/>
  <c r="D865" i="21"/>
  <c r="B865" i="21"/>
  <c r="A865" i="21"/>
  <c r="E864" i="21"/>
  <c r="D864" i="21"/>
  <c r="B864" i="21"/>
  <c r="A864" i="21"/>
  <c r="E863" i="21"/>
  <c r="D863" i="21"/>
  <c r="B863" i="21"/>
  <c r="A863" i="21"/>
  <c r="E862" i="21"/>
  <c r="D862" i="21"/>
  <c r="B862" i="21"/>
  <c r="A862" i="21"/>
  <c r="E861" i="21"/>
  <c r="D861" i="21"/>
  <c r="B861" i="21"/>
  <c r="A861" i="21"/>
  <c r="E860" i="21"/>
  <c r="D860" i="21"/>
  <c r="B860" i="21"/>
  <c r="A860" i="21"/>
  <c r="E859" i="21"/>
  <c r="D859" i="21"/>
  <c r="B859" i="21"/>
  <c r="A859" i="21"/>
  <c r="E858" i="21"/>
  <c r="D858" i="21"/>
  <c r="B858" i="21"/>
  <c r="A858" i="21"/>
  <c r="E857" i="21"/>
  <c r="D857" i="21"/>
  <c r="B857" i="21"/>
  <c r="A857" i="21"/>
  <c r="E856" i="21"/>
  <c r="D856" i="21"/>
  <c r="B856" i="21"/>
  <c r="A856" i="21"/>
  <c r="E855" i="21"/>
  <c r="D855" i="21"/>
  <c r="B855" i="21"/>
  <c r="A855" i="21"/>
  <c r="E854" i="21"/>
  <c r="D854" i="21"/>
  <c r="B854" i="21"/>
  <c r="A854" i="21"/>
  <c r="E853" i="21"/>
  <c r="D853" i="21"/>
  <c r="B853" i="21"/>
  <c r="A853" i="21"/>
  <c r="E852" i="21"/>
  <c r="D852" i="21"/>
  <c r="B852" i="21"/>
  <c r="A852" i="21"/>
  <c r="E851" i="21"/>
  <c r="D851" i="21"/>
  <c r="B851" i="21"/>
  <c r="A851" i="21"/>
  <c r="E850" i="21"/>
  <c r="D850" i="21"/>
  <c r="B850" i="21"/>
  <c r="A850" i="21"/>
  <c r="E848" i="21"/>
  <c r="D848" i="21"/>
  <c r="B848" i="21"/>
  <c r="A848" i="21"/>
  <c r="E847" i="21"/>
  <c r="D847" i="21"/>
  <c r="B847" i="21"/>
  <c r="A847" i="21"/>
  <c r="E846" i="21"/>
  <c r="D846" i="21"/>
  <c r="B846" i="21"/>
  <c r="A846" i="21"/>
  <c r="E845" i="21"/>
  <c r="D845" i="21"/>
  <c r="B845" i="21"/>
  <c r="A845" i="21"/>
  <c r="E844" i="21"/>
  <c r="D844" i="21"/>
  <c r="B844" i="21"/>
  <c r="A844" i="21"/>
  <c r="E843" i="21"/>
  <c r="D843" i="21"/>
  <c r="B843" i="21"/>
  <c r="A843" i="21"/>
  <c r="E842" i="21"/>
  <c r="D842" i="21"/>
  <c r="B842" i="21"/>
  <c r="A842" i="21"/>
  <c r="E841" i="21"/>
  <c r="D841" i="21"/>
  <c r="B841" i="21"/>
  <c r="A841" i="21"/>
  <c r="E840" i="21"/>
  <c r="D840" i="21"/>
  <c r="B840" i="21"/>
  <c r="A840" i="21"/>
  <c r="E839" i="21"/>
  <c r="D839" i="21"/>
  <c r="B839" i="21"/>
  <c r="A839" i="21"/>
  <c r="E838" i="21"/>
  <c r="D838" i="21"/>
  <c r="B838" i="21"/>
  <c r="A838" i="21"/>
  <c r="E837" i="21"/>
  <c r="D837" i="21"/>
  <c r="B837" i="21"/>
  <c r="A837" i="21"/>
  <c r="E836" i="21"/>
  <c r="D836" i="21"/>
  <c r="B836" i="21"/>
  <c r="A836" i="21"/>
  <c r="E835" i="21"/>
  <c r="D835" i="21"/>
  <c r="B835" i="21"/>
  <c r="A835" i="21"/>
  <c r="E834" i="21"/>
  <c r="D834" i="21"/>
  <c r="B834" i="21"/>
  <c r="A834" i="21"/>
  <c r="E833" i="21"/>
  <c r="D833" i="21"/>
  <c r="B833" i="21"/>
  <c r="A833" i="21"/>
  <c r="E832" i="21"/>
  <c r="D832" i="21"/>
  <c r="B832" i="21"/>
  <c r="A832" i="21"/>
  <c r="E831" i="21"/>
  <c r="D831" i="21"/>
  <c r="B831" i="21"/>
  <c r="A831" i="21"/>
  <c r="E830" i="21"/>
  <c r="D830" i="21"/>
  <c r="B830" i="21"/>
  <c r="A830" i="21"/>
  <c r="E829" i="21"/>
  <c r="D829" i="21"/>
  <c r="B829" i="21"/>
  <c r="A829" i="21"/>
  <c r="E828" i="21"/>
  <c r="D828" i="21"/>
  <c r="B828" i="21"/>
  <c r="A828" i="21"/>
  <c r="E827" i="21"/>
  <c r="D827" i="21"/>
  <c r="B827" i="21"/>
  <c r="A827" i="21"/>
  <c r="E826" i="21"/>
  <c r="D826" i="21"/>
  <c r="B826" i="21"/>
  <c r="A826" i="21"/>
  <c r="E825" i="21"/>
  <c r="D825" i="21"/>
  <c r="B825" i="21"/>
  <c r="A825" i="21"/>
  <c r="E824" i="21"/>
  <c r="D824" i="21"/>
  <c r="B824" i="21"/>
  <c r="A824" i="21"/>
  <c r="E823" i="21"/>
  <c r="D823" i="21"/>
  <c r="B823" i="21"/>
  <c r="A823" i="21"/>
  <c r="E822" i="21"/>
  <c r="D822" i="21"/>
  <c r="B822" i="21"/>
  <c r="A822" i="21"/>
  <c r="E821" i="21"/>
  <c r="D821" i="21"/>
  <c r="B821" i="21"/>
  <c r="A821" i="21"/>
  <c r="E820" i="21"/>
  <c r="D820" i="21"/>
  <c r="B820" i="21"/>
  <c r="A820" i="21"/>
  <c r="E819" i="21"/>
  <c r="D819" i="21"/>
  <c r="B819" i="21"/>
  <c r="A819" i="21"/>
  <c r="E818" i="21"/>
  <c r="D818" i="21"/>
  <c r="B818" i="21"/>
  <c r="A818" i="21"/>
  <c r="E817" i="21"/>
  <c r="D817" i="21"/>
  <c r="B817" i="21"/>
  <c r="A817" i="21"/>
  <c r="E815" i="21"/>
  <c r="D815" i="21"/>
  <c r="B815" i="21"/>
  <c r="A815" i="21"/>
  <c r="E814" i="21"/>
  <c r="D814" i="21"/>
  <c r="B814" i="21"/>
  <c r="A814" i="21"/>
  <c r="E813" i="21"/>
  <c r="D813" i="21"/>
  <c r="B813" i="21"/>
  <c r="A813" i="21"/>
  <c r="E812" i="21"/>
  <c r="D812" i="21"/>
  <c r="B812" i="21"/>
  <c r="A812" i="21"/>
  <c r="E811" i="21"/>
  <c r="D811" i="21"/>
  <c r="B811" i="21"/>
  <c r="A811" i="21"/>
  <c r="E810" i="21"/>
  <c r="D810" i="21"/>
  <c r="B810" i="21"/>
  <c r="A810" i="21"/>
  <c r="E809" i="21"/>
  <c r="D809" i="21"/>
  <c r="B809" i="21"/>
  <c r="A809" i="21"/>
  <c r="E808" i="21"/>
  <c r="D808" i="21"/>
  <c r="B808" i="21"/>
  <c r="A808" i="21"/>
  <c r="E807" i="21"/>
  <c r="D807" i="21"/>
  <c r="B807" i="21"/>
  <c r="A807" i="21"/>
  <c r="E806" i="21"/>
  <c r="D806" i="21"/>
  <c r="B806" i="21"/>
  <c r="A806" i="21"/>
  <c r="E805" i="21"/>
  <c r="D805" i="21"/>
  <c r="B805" i="21"/>
  <c r="A805" i="21"/>
  <c r="E804" i="21"/>
  <c r="D804" i="21"/>
  <c r="B804" i="21"/>
  <c r="A804" i="21"/>
  <c r="F640" i="21"/>
  <c r="F641" i="21"/>
  <c r="F642" i="21"/>
  <c r="F643" i="21"/>
  <c r="F644" i="21"/>
  <c r="F645" i="21"/>
  <c r="F646" i="21"/>
  <c r="F647" i="21"/>
  <c r="F648" i="21"/>
  <c r="F649" i="21"/>
  <c r="F650" i="21"/>
  <c r="F652" i="21"/>
  <c r="F653" i="21"/>
  <c r="F654" i="21"/>
  <c r="F655" i="21"/>
  <c r="F656" i="21"/>
  <c r="F657" i="21"/>
  <c r="F658" i="21"/>
  <c r="F659" i="21"/>
  <c r="F660" i="21"/>
  <c r="F661" i="21"/>
  <c r="F662" i="21"/>
  <c r="F663" i="21"/>
  <c r="F664" i="21"/>
  <c r="F665" i="21"/>
  <c r="F666" i="21"/>
  <c r="F667" i="21"/>
  <c r="F668" i="21"/>
  <c r="F669" i="21"/>
  <c r="F670" i="21"/>
  <c r="F671" i="21"/>
  <c r="F672" i="21"/>
  <c r="F673" i="21"/>
  <c r="F674" i="21"/>
  <c r="F675" i="21"/>
  <c r="F676" i="21"/>
  <c r="F677" i="21"/>
  <c r="F678" i="21"/>
  <c r="F679" i="21"/>
  <c r="F680" i="21"/>
  <c r="F681" i="21"/>
  <c r="F682" i="21"/>
  <c r="F683" i="21"/>
  <c r="F685" i="21"/>
  <c r="F686" i="21"/>
  <c r="F687" i="21"/>
  <c r="F688" i="21"/>
  <c r="F689" i="21"/>
  <c r="F690" i="21"/>
  <c r="F691" i="21"/>
  <c r="F692" i="21"/>
  <c r="F693" i="21"/>
  <c r="F694" i="21"/>
  <c r="F695" i="21"/>
  <c r="F696" i="21"/>
  <c r="F697" i="21"/>
  <c r="F698" i="21"/>
  <c r="F699" i="21"/>
  <c r="F700" i="21"/>
  <c r="F701" i="21"/>
  <c r="F702" i="21"/>
  <c r="F703" i="21"/>
  <c r="F704" i="21"/>
  <c r="F705" i="21"/>
  <c r="F706" i="21"/>
  <c r="F707" i="21"/>
  <c r="F708" i="21"/>
  <c r="F709" i="21"/>
  <c r="F710" i="21"/>
  <c r="F711" i="21"/>
  <c r="F712" i="21"/>
  <c r="F713" i="21"/>
  <c r="F714" i="21"/>
  <c r="F715" i="21"/>
  <c r="F716" i="21"/>
  <c r="F718" i="21"/>
  <c r="F719" i="21"/>
  <c r="F720" i="21"/>
  <c r="F721" i="21"/>
  <c r="F722" i="21"/>
  <c r="F723" i="21"/>
  <c r="F724" i="21"/>
  <c r="F725" i="21"/>
  <c r="F726" i="21"/>
  <c r="F727" i="21"/>
  <c r="F728" i="21"/>
  <c r="F729" i="21"/>
  <c r="F730" i="21"/>
  <c r="F731" i="21"/>
  <c r="F732" i="21"/>
  <c r="F733" i="21"/>
  <c r="F734" i="21"/>
  <c r="F735" i="21"/>
  <c r="F736" i="21"/>
  <c r="F737" i="21"/>
  <c r="F738" i="21"/>
  <c r="F739" i="21"/>
  <c r="F740" i="21"/>
  <c r="F741" i="21"/>
  <c r="F742" i="21"/>
  <c r="F743" i="21"/>
  <c r="F744" i="21"/>
  <c r="F745" i="21"/>
  <c r="F746" i="21"/>
  <c r="F747" i="21"/>
  <c r="F748" i="21"/>
  <c r="F749" i="21"/>
  <c r="F751" i="21"/>
  <c r="F752" i="21"/>
  <c r="F753" i="21"/>
  <c r="F754" i="21"/>
  <c r="F755" i="21"/>
  <c r="F756" i="21"/>
  <c r="F757" i="21"/>
  <c r="F758" i="21"/>
  <c r="F759" i="21"/>
  <c r="F760" i="21"/>
  <c r="F761" i="21"/>
  <c r="F762" i="21"/>
  <c r="F763" i="21"/>
  <c r="F764" i="21"/>
  <c r="F765" i="21"/>
  <c r="F766" i="21"/>
  <c r="F767" i="21"/>
  <c r="F768" i="21"/>
  <c r="F769" i="21"/>
  <c r="F770" i="21"/>
  <c r="F771" i="21"/>
  <c r="F772" i="21"/>
  <c r="F773" i="21"/>
  <c r="F774" i="21"/>
  <c r="F775" i="21"/>
  <c r="F776" i="21"/>
  <c r="F777" i="21"/>
  <c r="F778" i="21"/>
  <c r="F779" i="21"/>
  <c r="F780" i="21"/>
  <c r="F781" i="21"/>
  <c r="F782" i="21"/>
  <c r="F784" i="21"/>
  <c r="F785" i="21"/>
  <c r="F786" i="21"/>
  <c r="F787" i="21"/>
  <c r="F788" i="21"/>
  <c r="F789" i="21"/>
  <c r="F790" i="21"/>
  <c r="F791" i="21"/>
  <c r="F792" i="21"/>
  <c r="F793" i="21"/>
  <c r="F794" i="21"/>
  <c r="F795" i="21"/>
  <c r="F796" i="21"/>
  <c r="F797" i="21"/>
  <c r="F798" i="21"/>
  <c r="F799" i="21"/>
  <c r="F800" i="21"/>
  <c r="F801" i="21"/>
  <c r="F802" i="21"/>
  <c r="F803" i="21"/>
  <c r="F639" i="21"/>
  <c r="E803" i="21"/>
  <c r="D803" i="21"/>
  <c r="B803" i="21"/>
  <c r="A803" i="21"/>
  <c r="E802" i="21"/>
  <c r="D802" i="21"/>
  <c r="B802" i="21"/>
  <c r="A802" i="21"/>
  <c r="E801" i="21"/>
  <c r="D801" i="21"/>
  <c r="B801" i="21"/>
  <c r="A801" i="21"/>
  <c r="E800" i="21"/>
  <c r="D800" i="21"/>
  <c r="B800" i="21"/>
  <c r="A800" i="21"/>
  <c r="E799" i="21"/>
  <c r="D799" i="21"/>
  <c r="B799" i="21"/>
  <c r="A799" i="21"/>
  <c r="E798" i="21"/>
  <c r="D798" i="21"/>
  <c r="B798" i="21"/>
  <c r="A798" i="21"/>
  <c r="E797" i="21"/>
  <c r="D797" i="21"/>
  <c r="B797" i="21"/>
  <c r="A797" i="21"/>
  <c r="E796" i="21"/>
  <c r="D796" i="21"/>
  <c r="B796" i="21"/>
  <c r="A796" i="21"/>
  <c r="E795" i="21"/>
  <c r="D795" i="21"/>
  <c r="B795" i="21"/>
  <c r="A795" i="21"/>
  <c r="E794" i="21"/>
  <c r="D794" i="21"/>
  <c r="B794" i="21"/>
  <c r="A794" i="21"/>
  <c r="E793" i="21"/>
  <c r="D793" i="21"/>
  <c r="B793" i="21"/>
  <c r="A793" i="21"/>
  <c r="E792" i="21"/>
  <c r="D792" i="21"/>
  <c r="B792" i="21"/>
  <c r="A792" i="21"/>
  <c r="E791" i="21"/>
  <c r="D791" i="21"/>
  <c r="B791" i="21"/>
  <c r="A791" i="21"/>
  <c r="E790" i="21"/>
  <c r="D790" i="21"/>
  <c r="B790" i="21"/>
  <c r="A790" i="21"/>
  <c r="E789" i="21"/>
  <c r="D789" i="21"/>
  <c r="B789" i="21"/>
  <c r="A789" i="21"/>
  <c r="E788" i="21"/>
  <c r="D788" i="21"/>
  <c r="B788" i="21"/>
  <c r="A788" i="21"/>
  <c r="E787" i="21"/>
  <c r="D787" i="21"/>
  <c r="B787" i="21"/>
  <c r="A787" i="21"/>
  <c r="E786" i="21"/>
  <c r="D786" i="21"/>
  <c r="B786" i="21"/>
  <c r="A786" i="21"/>
  <c r="E785" i="21"/>
  <c r="D785" i="21"/>
  <c r="B785" i="21"/>
  <c r="A785" i="21"/>
  <c r="E784" i="21"/>
  <c r="D784" i="21"/>
  <c r="B784" i="21"/>
  <c r="A784" i="21"/>
  <c r="E782" i="21"/>
  <c r="D782" i="21"/>
  <c r="B782" i="21"/>
  <c r="A782" i="21"/>
  <c r="E781" i="21"/>
  <c r="D781" i="21"/>
  <c r="B781" i="21"/>
  <c r="A781" i="21"/>
  <c r="E780" i="21"/>
  <c r="D780" i="21"/>
  <c r="B780" i="21"/>
  <c r="A780" i="21"/>
  <c r="E779" i="21"/>
  <c r="D779" i="21"/>
  <c r="B779" i="21"/>
  <c r="A779" i="21"/>
  <c r="E778" i="21"/>
  <c r="D778" i="21"/>
  <c r="B778" i="21"/>
  <c r="A778" i="21"/>
  <c r="E777" i="21"/>
  <c r="D777" i="21"/>
  <c r="B777" i="21"/>
  <c r="A777" i="21"/>
  <c r="E776" i="21"/>
  <c r="D776" i="21"/>
  <c r="B776" i="21"/>
  <c r="A776" i="21"/>
  <c r="E775" i="21"/>
  <c r="D775" i="21"/>
  <c r="B775" i="21"/>
  <c r="A775" i="21"/>
  <c r="E774" i="21"/>
  <c r="D774" i="21"/>
  <c r="B774" i="21"/>
  <c r="A774" i="21"/>
  <c r="E773" i="21"/>
  <c r="D773" i="21"/>
  <c r="B773" i="21"/>
  <c r="A773" i="21"/>
  <c r="E772" i="21"/>
  <c r="D772" i="21"/>
  <c r="B772" i="21"/>
  <c r="A772" i="21"/>
  <c r="E771" i="21"/>
  <c r="D771" i="21"/>
  <c r="B771" i="21"/>
  <c r="A771" i="21"/>
  <c r="E770" i="21"/>
  <c r="D770" i="21"/>
  <c r="B770" i="21"/>
  <c r="A770" i="21"/>
  <c r="E769" i="21"/>
  <c r="D769" i="21"/>
  <c r="B769" i="21"/>
  <c r="A769" i="21"/>
  <c r="E768" i="21"/>
  <c r="D768" i="21"/>
  <c r="B768" i="21"/>
  <c r="A768" i="21"/>
  <c r="E767" i="21"/>
  <c r="D767" i="21"/>
  <c r="B767" i="21"/>
  <c r="A767" i="21"/>
  <c r="E766" i="21"/>
  <c r="D766" i="21"/>
  <c r="B766" i="21"/>
  <c r="A766" i="21"/>
  <c r="E765" i="21"/>
  <c r="D765" i="21"/>
  <c r="B765" i="21"/>
  <c r="A765" i="21"/>
  <c r="E764" i="21"/>
  <c r="D764" i="21"/>
  <c r="B764" i="21"/>
  <c r="A764" i="21"/>
  <c r="E763" i="21"/>
  <c r="D763" i="21"/>
  <c r="B763" i="21"/>
  <c r="A763" i="21"/>
  <c r="E762" i="21"/>
  <c r="D762" i="21"/>
  <c r="B762" i="21"/>
  <c r="A762" i="21"/>
  <c r="E761" i="21"/>
  <c r="D761" i="21"/>
  <c r="B761" i="21"/>
  <c r="A761" i="21"/>
  <c r="E760" i="21"/>
  <c r="D760" i="21"/>
  <c r="B760" i="21"/>
  <c r="A760" i="21"/>
  <c r="E759" i="21"/>
  <c r="D759" i="21"/>
  <c r="B759" i="21"/>
  <c r="A759" i="21"/>
  <c r="E758" i="21"/>
  <c r="D758" i="21"/>
  <c r="B758" i="21"/>
  <c r="A758" i="21"/>
  <c r="E757" i="21"/>
  <c r="D757" i="21"/>
  <c r="B757" i="21"/>
  <c r="A757" i="21"/>
  <c r="E756" i="21"/>
  <c r="D756" i="21"/>
  <c r="B756" i="21"/>
  <c r="A756" i="21"/>
  <c r="E755" i="21"/>
  <c r="D755" i="21"/>
  <c r="B755" i="21"/>
  <c r="A755" i="21"/>
  <c r="E754" i="21"/>
  <c r="D754" i="21"/>
  <c r="B754" i="21"/>
  <c r="A754" i="21"/>
  <c r="E753" i="21"/>
  <c r="D753" i="21"/>
  <c r="B753" i="21"/>
  <c r="A753" i="21"/>
  <c r="E752" i="21"/>
  <c r="D752" i="21"/>
  <c r="B752" i="21"/>
  <c r="A752" i="21"/>
  <c r="E751" i="21"/>
  <c r="D751" i="21"/>
  <c r="B751" i="21"/>
  <c r="A751" i="21"/>
  <c r="E749" i="21"/>
  <c r="D749" i="21"/>
  <c r="B749" i="21"/>
  <c r="A749" i="21"/>
  <c r="E748" i="21"/>
  <c r="D748" i="21"/>
  <c r="B748" i="21"/>
  <c r="A748" i="21"/>
  <c r="E747" i="21"/>
  <c r="D747" i="21"/>
  <c r="B747" i="21"/>
  <c r="A747" i="21"/>
  <c r="E746" i="21"/>
  <c r="D746" i="21"/>
  <c r="B746" i="21"/>
  <c r="A746" i="21"/>
  <c r="E745" i="21"/>
  <c r="D745" i="21"/>
  <c r="B745" i="21"/>
  <c r="A745" i="21"/>
  <c r="E744" i="21"/>
  <c r="D744" i="21"/>
  <c r="B744" i="21"/>
  <c r="A744" i="21"/>
  <c r="E743" i="21"/>
  <c r="D743" i="21"/>
  <c r="B743" i="21"/>
  <c r="A743" i="21"/>
  <c r="E742" i="21"/>
  <c r="D742" i="21"/>
  <c r="B742" i="21"/>
  <c r="A742" i="21"/>
  <c r="E741" i="21"/>
  <c r="D741" i="21"/>
  <c r="B741" i="21"/>
  <c r="A741" i="21"/>
  <c r="E740" i="21"/>
  <c r="D740" i="21"/>
  <c r="B740" i="21"/>
  <c r="A740" i="21"/>
  <c r="E739" i="21"/>
  <c r="D739" i="21"/>
  <c r="B739" i="21"/>
  <c r="A739" i="21"/>
  <c r="E738" i="21"/>
  <c r="D738" i="21"/>
  <c r="B738" i="21"/>
  <c r="A738" i="21"/>
  <c r="E737" i="21"/>
  <c r="D737" i="21"/>
  <c r="B737" i="21"/>
  <c r="A737" i="21"/>
  <c r="E736" i="21"/>
  <c r="D736" i="21"/>
  <c r="B736" i="21"/>
  <c r="A736" i="21"/>
  <c r="E735" i="21"/>
  <c r="D735" i="21"/>
  <c r="B735" i="21"/>
  <c r="A735" i="21"/>
  <c r="E734" i="21"/>
  <c r="D734" i="21"/>
  <c r="B734" i="21"/>
  <c r="A734" i="21"/>
  <c r="E733" i="21"/>
  <c r="D733" i="21"/>
  <c r="B733" i="21"/>
  <c r="A733" i="21"/>
  <c r="E732" i="21"/>
  <c r="D732" i="21"/>
  <c r="B732" i="21"/>
  <c r="A732" i="21"/>
  <c r="E731" i="21"/>
  <c r="D731" i="21"/>
  <c r="B731" i="21"/>
  <c r="A731" i="21"/>
  <c r="E730" i="21"/>
  <c r="D730" i="21"/>
  <c r="B730" i="21"/>
  <c r="A730" i="21"/>
  <c r="E729" i="21"/>
  <c r="D729" i="21"/>
  <c r="B729" i="21"/>
  <c r="A729" i="21"/>
  <c r="E728" i="21"/>
  <c r="D728" i="21"/>
  <c r="B728" i="21"/>
  <c r="A728" i="21"/>
  <c r="E727" i="21"/>
  <c r="D727" i="21"/>
  <c r="B727" i="21"/>
  <c r="A727" i="21"/>
  <c r="E726" i="21"/>
  <c r="D726" i="21"/>
  <c r="B726" i="21"/>
  <c r="A726" i="21"/>
  <c r="E725" i="21"/>
  <c r="D725" i="21"/>
  <c r="B725" i="21"/>
  <c r="A725" i="21"/>
  <c r="E724" i="21"/>
  <c r="D724" i="21"/>
  <c r="B724" i="21"/>
  <c r="A724" i="21"/>
  <c r="E723" i="21"/>
  <c r="D723" i="21"/>
  <c r="B723" i="21"/>
  <c r="A723" i="21"/>
  <c r="E722" i="21"/>
  <c r="D722" i="21"/>
  <c r="B722" i="21"/>
  <c r="A722" i="21"/>
  <c r="E721" i="21"/>
  <c r="D721" i="21"/>
  <c r="B721" i="21"/>
  <c r="A721" i="21"/>
  <c r="E720" i="21"/>
  <c r="D720" i="21"/>
  <c r="B720" i="21"/>
  <c r="A720" i="21"/>
  <c r="E719" i="21"/>
  <c r="D719" i="21"/>
  <c r="B719" i="21"/>
  <c r="A719" i="21"/>
  <c r="E718" i="21"/>
  <c r="D718" i="21"/>
  <c r="B718" i="21"/>
  <c r="A718" i="21"/>
  <c r="E716" i="21"/>
  <c r="D716" i="21"/>
  <c r="B716" i="21"/>
  <c r="A716" i="21"/>
  <c r="E715" i="21"/>
  <c r="D715" i="21"/>
  <c r="B715" i="21"/>
  <c r="A715" i="21"/>
  <c r="E714" i="21"/>
  <c r="D714" i="21"/>
  <c r="B714" i="21"/>
  <c r="A714" i="21"/>
  <c r="E713" i="21"/>
  <c r="D713" i="21"/>
  <c r="B713" i="21"/>
  <c r="A713" i="21"/>
  <c r="E712" i="21"/>
  <c r="D712" i="21"/>
  <c r="B712" i="21"/>
  <c r="A712" i="21"/>
  <c r="E711" i="21"/>
  <c r="D711" i="21"/>
  <c r="B711" i="21"/>
  <c r="A711" i="21"/>
  <c r="E710" i="21"/>
  <c r="D710" i="21"/>
  <c r="B710" i="21"/>
  <c r="A710" i="21"/>
  <c r="E709" i="21"/>
  <c r="D709" i="21"/>
  <c r="B709" i="21"/>
  <c r="A709" i="21"/>
  <c r="E708" i="21"/>
  <c r="D708" i="21"/>
  <c r="B708" i="21"/>
  <c r="A708" i="21"/>
  <c r="E707" i="21"/>
  <c r="D707" i="21"/>
  <c r="B707" i="21"/>
  <c r="A707" i="21"/>
  <c r="E706" i="21"/>
  <c r="D706" i="21"/>
  <c r="B706" i="21"/>
  <c r="A706" i="21"/>
  <c r="E705" i="21"/>
  <c r="D705" i="21"/>
  <c r="B705" i="21"/>
  <c r="A705" i="21"/>
  <c r="E704" i="21"/>
  <c r="D704" i="21"/>
  <c r="B704" i="21"/>
  <c r="A704" i="21"/>
  <c r="E703" i="21"/>
  <c r="D703" i="21"/>
  <c r="B703" i="21"/>
  <c r="A703" i="21"/>
  <c r="E702" i="21"/>
  <c r="D702" i="21"/>
  <c r="B702" i="21"/>
  <c r="A702" i="21"/>
  <c r="E701" i="21"/>
  <c r="D701" i="21"/>
  <c r="B701" i="21"/>
  <c r="A701" i="21"/>
  <c r="E700" i="21"/>
  <c r="D700" i="21"/>
  <c r="B700" i="21"/>
  <c r="A700" i="21"/>
  <c r="E699" i="21"/>
  <c r="D699" i="21"/>
  <c r="B699" i="21"/>
  <c r="A699" i="21"/>
  <c r="E698" i="21"/>
  <c r="D698" i="21"/>
  <c r="B698" i="21"/>
  <c r="A698" i="21"/>
  <c r="E697" i="21"/>
  <c r="D697" i="21"/>
  <c r="B697" i="21"/>
  <c r="A697" i="21"/>
  <c r="E696" i="21"/>
  <c r="D696" i="21"/>
  <c r="B696" i="21"/>
  <c r="A696" i="21"/>
  <c r="E695" i="21"/>
  <c r="D695" i="21"/>
  <c r="B695" i="21"/>
  <c r="A695" i="21"/>
  <c r="E694" i="21"/>
  <c r="D694" i="21"/>
  <c r="B694" i="21"/>
  <c r="A694" i="21"/>
  <c r="E693" i="21"/>
  <c r="D693" i="21"/>
  <c r="B693" i="21"/>
  <c r="A693" i="21"/>
  <c r="E692" i="21"/>
  <c r="D692" i="21"/>
  <c r="B692" i="21"/>
  <c r="A692" i="21"/>
  <c r="E691" i="21"/>
  <c r="D691" i="21"/>
  <c r="B691" i="21"/>
  <c r="A691" i="21"/>
  <c r="E690" i="21"/>
  <c r="D690" i="21"/>
  <c r="B690" i="21"/>
  <c r="A690" i="21"/>
  <c r="E689" i="21"/>
  <c r="D689" i="21"/>
  <c r="B689" i="21"/>
  <c r="A689" i="21"/>
  <c r="E688" i="21"/>
  <c r="D688" i="21"/>
  <c r="B688" i="21"/>
  <c r="A688" i="21"/>
  <c r="E687" i="21"/>
  <c r="D687" i="21"/>
  <c r="B687" i="21"/>
  <c r="A687" i="21"/>
  <c r="E686" i="21"/>
  <c r="D686" i="21"/>
  <c r="B686" i="21"/>
  <c r="A686" i="21"/>
  <c r="E685" i="21"/>
  <c r="D685" i="21"/>
  <c r="B685" i="21"/>
  <c r="A685" i="21"/>
  <c r="E683" i="21"/>
  <c r="D683" i="21"/>
  <c r="B683" i="21"/>
  <c r="A683" i="21"/>
  <c r="E682" i="21"/>
  <c r="D682" i="21"/>
  <c r="B682" i="21"/>
  <c r="A682" i="21"/>
  <c r="E681" i="21"/>
  <c r="D681" i="21"/>
  <c r="B681" i="21"/>
  <c r="A681" i="21"/>
  <c r="E680" i="21"/>
  <c r="D680" i="21"/>
  <c r="B680" i="21"/>
  <c r="A680" i="21"/>
  <c r="E679" i="21"/>
  <c r="D679" i="21"/>
  <c r="B679" i="21"/>
  <c r="A679" i="21"/>
  <c r="E678" i="21"/>
  <c r="D678" i="21"/>
  <c r="B678" i="21"/>
  <c r="A678" i="21"/>
  <c r="E677" i="21"/>
  <c r="D677" i="21"/>
  <c r="B677" i="21"/>
  <c r="A677" i="21"/>
  <c r="E676" i="21"/>
  <c r="D676" i="21"/>
  <c r="B676" i="21"/>
  <c r="A676" i="21"/>
  <c r="E675" i="21"/>
  <c r="D675" i="21"/>
  <c r="B675" i="21"/>
  <c r="A675" i="21"/>
  <c r="E674" i="21"/>
  <c r="D674" i="21"/>
  <c r="B674" i="21"/>
  <c r="A674" i="21"/>
  <c r="E673" i="21"/>
  <c r="D673" i="21"/>
  <c r="B673" i="21"/>
  <c r="A673" i="21"/>
  <c r="E672" i="21"/>
  <c r="D672" i="21"/>
  <c r="B672" i="21"/>
  <c r="A672" i="21"/>
  <c r="E671" i="21"/>
  <c r="D671" i="21"/>
  <c r="B671" i="21"/>
  <c r="A671" i="21"/>
  <c r="E670" i="21"/>
  <c r="D670" i="21"/>
  <c r="B670" i="21"/>
  <c r="A670" i="21"/>
  <c r="E669" i="21"/>
  <c r="D669" i="21"/>
  <c r="B669" i="21"/>
  <c r="A669" i="21"/>
  <c r="E668" i="21"/>
  <c r="D668" i="21"/>
  <c r="B668" i="21"/>
  <c r="A668" i="21"/>
  <c r="E667" i="21"/>
  <c r="D667" i="21"/>
  <c r="B667" i="21"/>
  <c r="A667" i="21"/>
  <c r="E666" i="21"/>
  <c r="D666" i="21"/>
  <c r="B666" i="21"/>
  <c r="A666" i="21"/>
  <c r="E665" i="21"/>
  <c r="D665" i="21"/>
  <c r="B665" i="21"/>
  <c r="A665" i="21"/>
  <c r="E664" i="21"/>
  <c r="D664" i="21"/>
  <c r="B664" i="21"/>
  <c r="A664" i="21"/>
  <c r="E663" i="21"/>
  <c r="D663" i="21"/>
  <c r="B663" i="21"/>
  <c r="A663" i="21"/>
  <c r="E662" i="21"/>
  <c r="D662" i="21"/>
  <c r="B662" i="21"/>
  <c r="A662" i="21"/>
  <c r="E661" i="21"/>
  <c r="D661" i="21"/>
  <c r="B661" i="21"/>
  <c r="A661" i="21"/>
  <c r="E660" i="21"/>
  <c r="D660" i="21"/>
  <c r="B660" i="21"/>
  <c r="A660" i="21"/>
  <c r="E659" i="21"/>
  <c r="D659" i="21"/>
  <c r="B659" i="21"/>
  <c r="A659" i="21"/>
  <c r="E658" i="21"/>
  <c r="D658" i="21"/>
  <c r="B658" i="21"/>
  <c r="A658" i="21"/>
  <c r="E657" i="21"/>
  <c r="D657" i="21"/>
  <c r="B657" i="21"/>
  <c r="A657" i="21"/>
  <c r="E656" i="21"/>
  <c r="D656" i="21"/>
  <c r="B656" i="21"/>
  <c r="A656" i="21"/>
  <c r="E655" i="21"/>
  <c r="D655" i="21"/>
  <c r="B655" i="21"/>
  <c r="A655" i="21"/>
  <c r="E654" i="21"/>
  <c r="D654" i="21"/>
  <c r="B654" i="21"/>
  <c r="A654" i="21"/>
  <c r="E653" i="21"/>
  <c r="D653" i="21"/>
  <c r="B653" i="21"/>
  <c r="A653" i="21"/>
  <c r="E652" i="21"/>
  <c r="D652" i="21"/>
  <c r="B652" i="21"/>
  <c r="A652" i="21"/>
  <c r="E650" i="21"/>
  <c r="D650" i="21"/>
  <c r="B650" i="21"/>
  <c r="A650" i="21"/>
  <c r="E649" i="21"/>
  <c r="D649" i="21"/>
  <c r="B649" i="21"/>
  <c r="A649" i="21"/>
  <c r="E648" i="21"/>
  <c r="D648" i="21"/>
  <c r="B648" i="21"/>
  <c r="A648" i="21"/>
  <c r="E647" i="21"/>
  <c r="D647" i="21"/>
  <c r="B647" i="21"/>
  <c r="A647" i="21"/>
  <c r="E646" i="21"/>
  <c r="D646" i="21"/>
  <c r="B646" i="21"/>
  <c r="A646" i="21"/>
  <c r="E645" i="21"/>
  <c r="D645" i="21"/>
  <c r="B645" i="21"/>
  <c r="A645" i="21"/>
  <c r="E644" i="21"/>
  <c r="D644" i="21"/>
  <c r="B644" i="21"/>
  <c r="A644" i="21"/>
  <c r="E643" i="21"/>
  <c r="D643" i="21"/>
  <c r="B643" i="21"/>
  <c r="A643" i="21"/>
  <c r="E642" i="21"/>
  <c r="D642" i="21"/>
  <c r="B642" i="21"/>
  <c r="A642" i="21"/>
  <c r="E641" i="21"/>
  <c r="D641" i="21"/>
  <c r="B641" i="21"/>
  <c r="A641" i="21"/>
  <c r="E640" i="21"/>
  <c r="D640" i="21"/>
  <c r="B640" i="21"/>
  <c r="A640" i="21"/>
  <c r="E639" i="21"/>
  <c r="D639" i="21"/>
  <c r="B639" i="21"/>
  <c r="A639" i="21"/>
  <c r="A607" i="21"/>
  <c r="B607" i="21"/>
  <c r="C607" i="21"/>
  <c r="C772" i="21" s="1"/>
  <c r="D607" i="21"/>
  <c r="E607" i="21"/>
  <c r="F607" i="21"/>
  <c r="A608" i="21"/>
  <c r="B608" i="21"/>
  <c r="C608" i="21"/>
  <c r="C773" i="21" s="1"/>
  <c r="D608" i="21"/>
  <c r="E608" i="21"/>
  <c r="F608" i="21"/>
  <c r="A609" i="21"/>
  <c r="B609" i="21"/>
  <c r="C609" i="21"/>
  <c r="C774" i="21" s="1"/>
  <c r="D609" i="21"/>
  <c r="E609" i="21"/>
  <c r="F609" i="21"/>
  <c r="A610" i="21"/>
  <c r="B610" i="21"/>
  <c r="C610" i="21"/>
  <c r="C775" i="21" s="1"/>
  <c r="D610" i="21"/>
  <c r="E610" i="21"/>
  <c r="F610" i="21"/>
  <c r="A611" i="21"/>
  <c r="B611" i="21"/>
  <c r="C611" i="21"/>
  <c r="C776" i="21" s="1"/>
  <c r="D611" i="21"/>
  <c r="E611" i="21"/>
  <c r="F611" i="21"/>
  <c r="A612" i="21"/>
  <c r="B612" i="21"/>
  <c r="C612" i="21"/>
  <c r="C777" i="21" s="1"/>
  <c r="D612" i="21"/>
  <c r="E612" i="21"/>
  <c r="F612" i="21"/>
  <c r="A613" i="21"/>
  <c r="B613" i="21"/>
  <c r="C613" i="21"/>
  <c r="C943" i="21" s="1"/>
  <c r="D613" i="21"/>
  <c r="E613" i="21"/>
  <c r="F613" i="21"/>
  <c r="A614" i="21"/>
  <c r="B614" i="21"/>
  <c r="C614" i="21"/>
  <c r="C779" i="21" s="1"/>
  <c r="D614" i="21"/>
  <c r="E614" i="21"/>
  <c r="F614" i="21"/>
  <c r="A615" i="21"/>
  <c r="B615" i="21"/>
  <c r="C615" i="21"/>
  <c r="C780" i="21" s="1"/>
  <c r="D615" i="21"/>
  <c r="E615" i="21"/>
  <c r="F615" i="21"/>
  <c r="A616" i="21"/>
  <c r="B616" i="21"/>
  <c r="C616" i="21"/>
  <c r="C781" i="21" s="1"/>
  <c r="D616" i="21"/>
  <c r="E616" i="21"/>
  <c r="F616" i="21"/>
  <c r="A617" i="21"/>
  <c r="B617" i="21"/>
  <c r="C617" i="21"/>
  <c r="C782" i="21" s="1"/>
  <c r="D617" i="21"/>
  <c r="E617" i="21"/>
  <c r="F617" i="21"/>
  <c r="A619" i="21"/>
  <c r="B619" i="21"/>
  <c r="C619" i="21"/>
  <c r="C784" i="21" s="1"/>
  <c r="D619" i="21"/>
  <c r="E619" i="21"/>
  <c r="F619" i="21"/>
  <c r="A620" i="21"/>
  <c r="B620" i="21"/>
  <c r="C620" i="21"/>
  <c r="C785" i="21" s="1"/>
  <c r="D620" i="21"/>
  <c r="E620" i="21"/>
  <c r="F620" i="21"/>
  <c r="A621" i="21"/>
  <c r="B621" i="21"/>
  <c r="C621" i="21"/>
  <c r="C786" i="21" s="1"/>
  <c r="D621" i="21"/>
  <c r="E621" i="21"/>
  <c r="F621" i="21"/>
  <c r="A622" i="21"/>
  <c r="B622" i="21"/>
  <c r="C622" i="21"/>
  <c r="C952" i="21" s="1"/>
  <c r="D622" i="21"/>
  <c r="E622" i="21"/>
  <c r="F622" i="21"/>
  <c r="A623" i="21"/>
  <c r="B623" i="21"/>
  <c r="C623" i="21"/>
  <c r="C788" i="21" s="1"/>
  <c r="D623" i="21"/>
  <c r="E623" i="21"/>
  <c r="F623" i="21"/>
  <c r="A624" i="21"/>
  <c r="B624" i="21"/>
  <c r="C624" i="21"/>
  <c r="C789" i="21" s="1"/>
  <c r="D624" i="21"/>
  <c r="E624" i="21"/>
  <c r="F624" i="21"/>
  <c r="A625" i="21"/>
  <c r="B625" i="21"/>
  <c r="C625" i="21"/>
  <c r="C790" i="21" s="1"/>
  <c r="D625" i="21"/>
  <c r="E625" i="21"/>
  <c r="F625" i="21"/>
  <c r="A626" i="21"/>
  <c r="B626" i="21"/>
  <c r="C626" i="21"/>
  <c r="C791" i="21" s="1"/>
  <c r="D626" i="21"/>
  <c r="E626" i="21"/>
  <c r="F626" i="21"/>
  <c r="A627" i="21"/>
  <c r="B627" i="21"/>
  <c r="C627" i="21"/>
  <c r="C792" i="21" s="1"/>
  <c r="D627" i="21"/>
  <c r="E627" i="21"/>
  <c r="F627" i="21"/>
  <c r="A628" i="21"/>
  <c r="B628" i="21"/>
  <c r="C628" i="21"/>
  <c r="C793" i="21" s="1"/>
  <c r="D628" i="21"/>
  <c r="E628" i="21"/>
  <c r="F628" i="21"/>
  <c r="A629" i="21"/>
  <c r="B629" i="21"/>
  <c r="C629" i="21"/>
  <c r="C794" i="21" s="1"/>
  <c r="D629" i="21"/>
  <c r="E629" i="21"/>
  <c r="F629" i="21"/>
  <c r="A630" i="21"/>
  <c r="B630" i="21"/>
  <c r="C630" i="21"/>
  <c r="C960" i="21" s="1"/>
  <c r="D630" i="21"/>
  <c r="E630" i="21"/>
  <c r="F630" i="21"/>
  <c r="A631" i="21"/>
  <c r="B631" i="21"/>
  <c r="C631" i="21"/>
  <c r="C796" i="21" s="1"/>
  <c r="D631" i="21"/>
  <c r="E631" i="21"/>
  <c r="F631" i="21"/>
  <c r="A632" i="21"/>
  <c r="B632" i="21"/>
  <c r="C632" i="21"/>
  <c r="C797" i="21" s="1"/>
  <c r="D632" i="21"/>
  <c r="E632" i="21"/>
  <c r="F632" i="21"/>
  <c r="A633" i="21"/>
  <c r="B633" i="21"/>
  <c r="C633" i="21"/>
  <c r="C798" i="21" s="1"/>
  <c r="D633" i="21"/>
  <c r="E633" i="21"/>
  <c r="F633" i="21"/>
  <c r="A634" i="21"/>
  <c r="B634" i="21"/>
  <c r="C634" i="21"/>
  <c r="C799" i="21" s="1"/>
  <c r="D634" i="21"/>
  <c r="E634" i="21"/>
  <c r="F634" i="21"/>
  <c r="A635" i="21"/>
  <c r="B635" i="21"/>
  <c r="C635" i="21"/>
  <c r="C800" i="21" s="1"/>
  <c r="D635" i="21"/>
  <c r="E635" i="21"/>
  <c r="F635" i="21"/>
  <c r="A636" i="21"/>
  <c r="B636" i="21"/>
  <c r="C636" i="21"/>
  <c r="C801" i="21" s="1"/>
  <c r="D636" i="21"/>
  <c r="E636" i="21"/>
  <c r="F636" i="21"/>
  <c r="A637" i="21"/>
  <c r="B637" i="21"/>
  <c r="C637" i="21"/>
  <c r="C802" i="21" s="1"/>
  <c r="D637" i="21"/>
  <c r="E637" i="21"/>
  <c r="F637" i="21"/>
  <c r="A638" i="21"/>
  <c r="B638" i="21"/>
  <c r="D638" i="21"/>
  <c r="E638" i="21"/>
  <c r="F638" i="21"/>
  <c r="D606" i="21"/>
  <c r="C606" i="21"/>
  <c r="C771" i="21" s="1"/>
  <c r="A605" i="21"/>
  <c r="B605" i="21"/>
  <c r="D605" i="21"/>
  <c r="E605" i="21"/>
  <c r="F605" i="21"/>
  <c r="A606" i="21"/>
  <c r="B606" i="21"/>
  <c r="E606" i="21"/>
  <c r="F606" i="21"/>
  <c r="A574" i="21"/>
  <c r="B574" i="21"/>
  <c r="C574" i="21"/>
  <c r="C739" i="21" s="1"/>
  <c r="D574" i="21"/>
  <c r="E574" i="21"/>
  <c r="F574" i="21"/>
  <c r="A575" i="21"/>
  <c r="B575" i="21"/>
  <c r="C575" i="21"/>
  <c r="C740" i="21" s="1"/>
  <c r="D575" i="21"/>
  <c r="E575" i="21"/>
  <c r="F575" i="21"/>
  <c r="A576" i="21"/>
  <c r="B576" i="21"/>
  <c r="C576" i="21"/>
  <c r="C741" i="21" s="1"/>
  <c r="D576" i="21"/>
  <c r="E576" i="21"/>
  <c r="F576" i="21"/>
  <c r="A577" i="21"/>
  <c r="B577" i="21"/>
  <c r="C577" i="21"/>
  <c r="C742" i="21" s="1"/>
  <c r="D577" i="21"/>
  <c r="E577" i="21"/>
  <c r="F577" i="21"/>
  <c r="A578" i="21"/>
  <c r="B578" i="21"/>
  <c r="C578" i="21"/>
  <c r="C743" i="21" s="1"/>
  <c r="D578" i="21"/>
  <c r="E578" i="21"/>
  <c r="F578" i="21"/>
  <c r="A579" i="21"/>
  <c r="B579" i="21"/>
  <c r="C579" i="21"/>
  <c r="C744" i="21" s="1"/>
  <c r="D579" i="21"/>
  <c r="E579" i="21"/>
  <c r="F579" i="21"/>
  <c r="A580" i="21"/>
  <c r="B580" i="21"/>
  <c r="C580" i="21"/>
  <c r="C910" i="21" s="1"/>
  <c r="D580" i="21"/>
  <c r="E580" i="21"/>
  <c r="F580" i="21"/>
  <c r="A581" i="21"/>
  <c r="B581" i="21"/>
  <c r="C581" i="21"/>
  <c r="C746" i="21" s="1"/>
  <c r="D581" i="21"/>
  <c r="E581" i="21"/>
  <c r="F581" i="21"/>
  <c r="A582" i="21"/>
  <c r="B582" i="21"/>
  <c r="C582" i="21"/>
  <c r="C747" i="21" s="1"/>
  <c r="D582" i="21"/>
  <c r="E582" i="21"/>
  <c r="F582" i="21"/>
  <c r="A583" i="21"/>
  <c r="B583" i="21"/>
  <c r="C583" i="21"/>
  <c r="C748" i="21" s="1"/>
  <c r="D583" i="21"/>
  <c r="E583" i="21"/>
  <c r="F583" i="21"/>
  <c r="A584" i="21"/>
  <c r="B584" i="21"/>
  <c r="C584" i="21"/>
  <c r="C749" i="21" s="1"/>
  <c r="D584" i="21"/>
  <c r="E584" i="21"/>
  <c r="F584" i="21"/>
  <c r="C751" i="21"/>
  <c r="A587" i="21"/>
  <c r="B587" i="21"/>
  <c r="C587" i="21"/>
  <c r="C752" i="21" s="1"/>
  <c r="D587" i="21"/>
  <c r="E587" i="21"/>
  <c r="F587" i="21"/>
  <c r="A588" i="21"/>
  <c r="B588" i="21"/>
  <c r="C588" i="21"/>
  <c r="C753" i="21" s="1"/>
  <c r="D588" i="21"/>
  <c r="E588" i="21"/>
  <c r="F588" i="21"/>
  <c r="A589" i="21"/>
  <c r="B589" i="21"/>
  <c r="C589" i="21"/>
  <c r="C919" i="21" s="1"/>
  <c r="D589" i="21"/>
  <c r="E589" i="21"/>
  <c r="F589" i="21"/>
  <c r="A590" i="21"/>
  <c r="B590" i="21"/>
  <c r="C590" i="21"/>
  <c r="C755" i="21" s="1"/>
  <c r="D590" i="21"/>
  <c r="E590" i="21"/>
  <c r="F590" i="21"/>
  <c r="A591" i="21"/>
  <c r="B591" i="21"/>
  <c r="C591" i="21"/>
  <c r="C756" i="21" s="1"/>
  <c r="D591" i="21"/>
  <c r="E591" i="21"/>
  <c r="F591" i="21"/>
  <c r="A592" i="21"/>
  <c r="B592" i="21"/>
  <c r="C592" i="21"/>
  <c r="C757" i="21" s="1"/>
  <c r="D592" i="21"/>
  <c r="E592" i="21"/>
  <c r="F592" i="21"/>
  <c r="A593" i="21"/>
  <c r="B593" i="21"/>
  <c r="C593" i="21"/>
  <c r="C758" i="21" s="1"/>
  <c r="D593" i="21"/>
  <c r="E593" i="21"/>
  <c r="F593" i="21"/>
  <c r="A594" i="21"/>
  <c r="B594" i="21"/>
  <c r="C594" i="21"/>
  <c r="C759" i="21" s="1"/>
  <c r="D594" i="21"/>
  <c r="E594" i="21"/>
  <c r="F594" i="21"/>
  <c r="A595" i="21"/>
  <c r="B595" i="21"/>
  <c r="C595" i="21"/>
  <c r="C760" i="21" s="1"/>
  <c r="D595" i="21"/>
  <c r="E595" i="21"/>
  <c r="F595" i="21"/>
  <c r="A596" i="21"/>
  <c r="B596" i="21"/>
  <c r="C596" i="21"/>
  <c r="C761" i="21" s="1"/>
  <c r="D596" i="21"/>
  <c r="E596" i="21"/>
  <c r="F596" i="21"/>
  <c r="A597" i="21"/>
  <c r="B597" i="21"/>
  <c r="C597" i="21"/>
  <c r="C927" i="21" s="1"/>
  <c r="D597" i="21"/>
  <c r="E597" i="21"/>
  <c r="F597" i="21"/>
  <c r="A598" i="21"/>
  <c r="B598" i="21"/>
  <c r="C598" i="21"/>
  <c r="C763" i="21" s="1"/>
  <c r="D598" i="21"/>
  <c r="E598" i="21"/>
  <c r="F598" i="21"/>
  <c r="A599" i="21"/>
  <c r="B599" i="21"/>
  <c r="C599" i="21"/>
  <c r="C764" i="21" s="1"/>
  <c r="D599" i="21"/>
  <c r="E599" i="21"/>
  <c r="F599" i="21"/>
  <c r="A600" i="21"/>
  <c r="B600" i="21"/>
  <c r="C600" i="21"/>
  <c r="C765" i="21" s="1"/>
  <c r="D600" i="21"/>
  <c r="E600" i="21"/>
  <c r="F600" i="21"/>
  <c r="A601" i="21"/>
  <c r="B601" i="21"/>
  <c r="C601" i="21"/>
  <c r="C766" i="21" s="1"/>
  <c r="D601" i="21"/>
  <c r="E601" i="21"/>
  <c r="F601" i="21"/>
  <c r="A602" i="21"/>
  <c r="B602" i="21"/>
  <c r="C602" i="21"/>
  <c r="C767" i="21" s="1"/>
  <c r="D602" i="21"/>
  <c r="E602" i="21"/>
  <c r="F602" i="21"/>
  <c r="A603" i="21"/>
  <c r="B603" i="21"/>
  <c r="C603" i="21"/>
  <c r="C768" i="21" s="1"/>
  <c r="D603" i="21"/>
  <c r="E603" i="21"/>
  <c r="F603" i="21"/>
  <c r="A604" i="21"/>
  <c r="B604" i="21"/>
  <c r="C604" i="21"/>
  <c r="C769" i="21" s="1"/>
  <c r="D604" i="21"/>
  <c r="E604" i="21"/>
  <c r="F604" i="21"/>
  <c r="D573" i="21"/>
  <c r="C573" i="21"/>
  <c r="C738" i="21" s="1"/>
  <c r="A572" i="21"/>
  <c r="B572" i="21"/>
  <c r="D572" i="21"/>
  <c r="E572" i="21"/>
  <c r="F572" i="21"/>
  <c r="A573" i="21"/>
  <c r="B573" i="21"/>
  <c r="E573" i="21"/>
  <c r="F573" i="21"/>
  <c r="A541" i="21"/>
  <c r="B541" i="21"/>
  <c r="C541" i="21"/>
  <c r="C706" i="21" s="1"/>
  <c r="D541" i="21"/>
  <c r="E541" i="21"/>
  <c r="F541" i="21"/>
  <c r="A542" i="21"/>
  <c r="B542" i="21"/>
  <c r="C542" i="21"/>
  <c r="C707" i="21" s="1"/>
  <c r="D542" i="21"/>
  <c r="E542" i="21"/>
  <c r="F542" i="21"/>
  <c r="A543" i="21"/>
  <c r="B543" i="21"/>
  <c r="C543" i="21"/>
  <c r="C708" i="21" s="1"/>
  <c r="D543" i="21"/>
  <c r="E543" i="21"/>
  <c r="F543" i="21"/>
  <c r="A544" i="21"/>
  <c r="B544" i="21"/>
  <c r="C544" i="21"/>
  <c r="C709" i="21" s="1"/>
  <c r="D544" i="21"/>
  <c r="E544" i="21"/>
  <c r="F544" i="21"/>
  <c r="A545" i="21"/>
  <c r="B545" i="21"/>
  <c r="C545" i="21"/>
  <c r="C710" i="21" s="1"/>
  <c r="D545" i="21"/>
  <c r="E545" i="21"/>
  <c r="F545" i="21"/>
  <c r="A546" i="21"/>
  <c r="B546" i="21"/>
  <c r="C546" i="21"/>
  <c r="C711" i="21" s="1"/>
  <c r="D546" i="21"/>
  <c r="E546" i="21"/>
  <c r="F546" i="21"/>
  <c r="A547" i="21"/>
  <c r="B547" i="21"/>
  <c r="C547" i="21"/>
  <c r="C877" i="21" s="1"/>
  <c r="D547" i="21"/>
  <c r="E547" i="21"/>
  <c r="F547" i="21"/>
  <c r="A548" i="21"/>
  <c r="B548" i="21"/>
  <c r="C548" i="21"/>
  <c r="C713" i="21" s="1"/>
  <c r="D548" i="21"/>
  <c r="E548" i="21"/>
  <c r="F548" i="21"/>
  <c r="A549" i="21"/>
  <c r="B549" i="21"/>
  <c r="C549" i="21"/>
  <c r="C714" i="21" s="1"/>
  <c r="D549" i="21"/>
  <c r="E549" i="21"/>
  <c r="F549" i="21"/>
  <c r="A550" i="21"/>
  <c r="B550" i="21"/>
  <c r="C550" i="21"/>
  <c r="C715" i="21" s="1"/>
  <c r="D550" i="21"/>
  <c r="E550" i="21"/>
  <c r="F550" i="21"/>
  <c r="A551" i="21"/>
  <c r="B551" i="21"/>
  <c r="C551" i="21"/>
  <c r="C716" i="21" s="1"/>
  <c r="D551" i="21"/>
  <c r="E551" i="21"/>
  <c r="F551" i="21"/>
  <c r="A553" i="21"/>
  <c r="B553" i="21"/>
  <c r="C553" i="21"/>
  <c r="C718" i="21" s="1"/>
  <c r="D553" i="21"/>
  <c r="E553" i="21"/>
  <c r="F553" i="21"/>
  <c r="A554" i="21"/>
  <c r="B554" i="21"/>
  <c r="C554" i="21"/>
  <c r="C719" i="21" s="1"/>
  <c r="D554" i="21"/>
  <c r="E554" i="21"/>
  <c r="F554" i="21"/>
  <c r="A555" i="21"/>
  <c r="B555" i="21"/>
  <c r="C555" i="21"/>
  <c r="C720" i="21" s="1"/>
  <c r="D555" i="21"/>
  <c r="E555" i="21"/>
  <c r="F555" i="21"/>
  <c r="A556" i="21"/>
  <c r="B556" i="21"/>
  <c r="C556" i="21"/>
  <c r="C886" i="21" s="1"/>
  <c r="D556" i="21"/>
  <c r="E556" i="21"/>
  <c r="F556" i="21"/>
  <c r="A557" i="21"/>
  <c r="B557" i="21"/>
  <c r="C557" i="21"/>
  <c r="C722" i="21" s="1"/>
  <c r="D557" i="21"/>
  <c r="E557" i="21"/>
  <c r="F557" i="21"/>
  <c r="A558" i="21"/>
  <c r="B558" i="21"/>
  <c r="C558" i="21"/>
  <c r="C723" i="21" s="1"/>
  <c r="D558" i="21"/>
  <c r="E558" i="21"/>
  <c r="F558" i="21"/>
  <c r="A559" i="21"/>
  <c r="B559" i="21"/>
  <c r="C559" i="21"/>
  <c r="C724" i="21" s="1"/>
  <c r="D559" i="21"/>
  <c r="E559" i="21"/>
  <c r="F559" i="21"/>
  <c r="A560" i="21"/>
  <c r="B560" i="21"/>
  <c r="C560" i="21"/>
  <c r="C725" i="21" s="1"/>
  <c r="D560" i="21"/>
  <c r="E560" i="21"/>
  <c r="F560" i="21"/>
  <c r="A561" i="21"/>
  <c r="B561" i="21"/>
  <c r="C561" i="21"/>
  <c r="C726" i="21" s="1"/>
  <c r="D561" i="21"/>
  <c r="E561" i="21"/>
  <c r="F561" i="21"/>
  <c r="A562" i="21"/>
  <c r="B562" i="21"/>
  <c r="C562" i="21"/>
  <c r="C727" i="21" s="1"/>
  <c r="D562" i="21"/>
  <c r="E562" i="21"/>
  <c r="F562" i="21"/>
  <c r="A563" i="21"/>
  <c r="B563" i="21"/>
  <c r="C563" i="21"/>
  <c r="C728" i="21" s="1"/>
  <c r="D563" i="21"/>
  <c r="E563" i="21"/>
  <c r="F563" i="21"/>
  <c r="A564" i="21"/>
  <c r="B564" i="21"/>
  <c r="C564" i="21"/>
  <c r="C894" i="21" s="1"/>
  <c r="D564" i="21"/>
  <c r="E564" i="21"/>
  <c r="F564" i="21"/>
  <c r="A565" i="21"/>
  <c r="B565" i="21"/>
  <c r="C565" i="21"/>
  <c r="C730" i="21" s="1"/>
  <c r="D565" i="21"/>
  <c r="E565" i="21"/>
  <c r="F565" i="21"/>
  <c r="A566" i="21"/>
  <c r="B566" i="21"/>
  <c r="C566" i="21"/>
  <c r="C731" i="21" s="1"/>
  <c r="D566" i="21"/>
  <c r="E566" i="21"/>
  <c r="F566" i="21"/>
  <c r="A567" i="21"/>
  <c r="B567" i="21"/>
  <c r="C567" i="21"/>
  <c r="C732" i="21" s="1"/>
  <c r="D567" i="21"/>
  <c r="E567" i="21"/>
  <c r="F567" i="21"/>
  <c r="A568" i="21"/>
  <c r="B568" i="21"/>
  <c r="C568" i="21"/>
  <c r="C733" i="21" s="1"/>
  <c r="D568" i="21"/>
  <c r="E568" i="21"/>
  <c r="F568" i="21"/>
  <c r="A569" i="21"/>
  <c r="B569" i="21"/>
  <c r="C569" i="21"/>
  <c r="C734" i="21" s="1"/>
  <c r="D569" i="21"/>
  <c r="E569" i="21"/>
  <c r="F569" i="21"/>
  <c r="A570" i="21"/>
  <c r="B570" i="21"/>
  <c r="C570" i="21"/>
  <c r="C735" i="21" s="1"/>
  <c r="D570" i="21"/>
  <c r="E570" i="21"/>
  <c r="F570" i="21"/>
  <c r="A571" i="21"/>
  <c r="B571" i="21"/>
  <c r="C571" i="21"/>
  <c r="C736" i="21" s="1"/>
  <c r="D571" i="21"/>
  <c r="E571" i="21"/>
  <c r="F571" i="21"/>
  <c r="D540" i="21"/>
  <c r="C540" i="21"/>
  <c r="C705" i="21" s="1"/>
  <c r="A508" i="21"/>
  <c r="B508" i="21"/>
  <c r="C508" i="21"/>
  <c r="C673" i="21" s="1"/>
  <c r="D508" i="21"/>
  <c r="E508" i="21"/>
  <c r="F508" i="21"/>
  <c r="A509" i="21"/>
  <c r="B509" i="21"/>
  <c r="C509" i="21"/>
  <c r="C674" i="21" s="1"/>
  <c r="D509" i="21"/>
  <c r="E509" i="21"/>
  <c r="F509" i="21"/>
  <c r="A510" i="21"/>
  <c r="B510" i="21"/>
  <c r="C510" i="21"/>
  <c r="C675" i="21" s="1"/>
  <c r="D510" i="21"/>
  <c r="E510" i="21"/>
  <c r="F510" i="21"/>
  <c r="A511" i="21"/>
  <c r="B511" i="21"/>
  <c r="C511" i="21"/>
  <c r="C676" i="21" s="1"/>
  <c r="D511" i="21"/>
  <c r="E511" i="21"/>
  <c r="F511" i="21"/>
  <c r="A512" i="21"/>
  <c r="B512" i="21"/>
  <c r="C512" i="21"/>
  <c r="C677" i="21" s="1"/>
  <c r="D512" i="21"/>
  <c r="E512" i="21"/>
  <c r="F512" i="21"/>
  <c r="A513" i="21"/>
  <c r="B513" i="21"/>
  <c r="C513" i="21"/>
  <c r="C678" i="21" s="1"/>
  <c r="D513" i="21"/>
  <c r="E513" i="21"/>
  <c r="F513" i="21"/>
  <c r="A514" i="21"/>
  <c r="B514" i="21"/>
  <c r="C514" i="21"/>
  <c r="C844" i="21" s="1"/>
  <c r="D514" i="21"/>
  <c r="E514" i="21"/>
  <c r="F514" i="21"/>
  <c r="A515" i="21"/>
  <c r="B515" i="21"/>
  <c r="C515" i="21"/>
  <c r="C680" i="21" s="1"/>
  <c r="D515" i="21"/>
  <c r="E515" i="21"/>
  <c r="F515" i="21"/>
  <c r="A516" i="21"/>
  <c r="B516" i="21"/>
  <c r="C516" i="21"/>
  <c r="C681" i="21" s="1"/>
  <c r="D516" i="21"/>
  <c r="E516" i="21"/>
  <c r="F516" i="21"/>
  <c r="A517" i="21"/>
  <c r="B517" i="21"/>
  <c r="C517" i="21"/>
  <c r="C682" i="21" s="1"/>
  <c r="D517" i="21"/>
  <c r="E517" i="21"/>
  <c r="F517" i="21"/>
  <c r="A518" i="21"/>
  <c r="B518" i="21"/>
  <c r="C518" i="21"/>
  <c r="C683" i="21" s="1"/>
  <c r="D518" i="21"/>
  <c r="E518" i="21"/>
  <c r="F518" i="21"/>
  <c r="A520" i="21"/>
  <c r="B520" i="21"/>
  <c r="C520" i="21"/>
  <c r="C685" i="21" s="1"/>
  <c r="D520" i="21"/>
  <c r="E520" i="21"/>
  <c r="F520" i="21"/>
  <c r="A521" i="21"/>
  <c r="B521" i="21"/>
  <c r="C521" i="21"/>
  <c r="C686" i="21" s="1"/>
  <c r="D521" i="21"/>
  <c r="E521" i="21"/>
  <c r="F521" i="21"/>
  <c r="A522" i="21"/>
  <c r="B522" i="21"/>
  <c r="C522" i="21"/>
  <c r="C687" i="21" s="1"/>
  <c r="D522" i="21"/>
  <c r="E522" i="21"/>
  <c r="F522" i="21"/>
  <c r="A523" i="21"/>
  <c r="B523" i="21"/>
  <c r="C523" i="21"/>
  <c r="C853" i="21" s="1"/>
  <c r="D523" i="21"/>
  <c r="E523" i="21"/>
  <c r="F523" i="21"/>
  <c r="A524" i="21"/>
  <c r="B524" i="21"/>
  <c r="C524" i="21"/>
  <c r="C689" i="21" s="1"/>
  <c r="D524" i="21"/>
  <c r="E524" i="21"/>
  <c r="F524" i="21"/>
  <c r="A525" i="21"/>
  <c r="B525" i="21"/>
  <c r="C525" i="21"/>
  <c r="C690" i="21" s="1"/>
  <c r="D525" i="21"/>
  <c r="E525" i="21"/>
  <c r="F525" i="21"/>
  <c r="A526" i="21"/>
  <c r="B526" i="21"/>
  <c r="C526" i="21"/>
  <c r="C691" i="21" s="1"/>
  <c r="D526" i="21"/>
  <c r="E526" i="21"/>
  <c r="F526" i="21"/>
  <c r="A527" i="21"/>
  <c r="B527" i="21"/>
  <c r="C527" i="21"/>
  <c r="C692" i="21" s="1"/>
  <c r="D527" i="21"/>
  <c r="E527" i="21"/>
  <c r="F527" i="21"/>
  <c r="A528" i="21"/>
  <c r="B528" i="21"/>
  <c r="C528" i="21"/>
  <c r="C693" i="21" s="1"/>
  <c r="D528" i="21"/>
  <c r="E528" i="21"/>
  <c r="F528" i="21"/>
  <c r="A529" i="21"/>
  <c r="B529" i="21"/>
  <c r="C529" i="21"/>
  <c r="C694" i="21" s="1"/>
  <c r="D529" i="21"/>
  <c r="E529" i="21"/>
  <c r="F529" i="21"/>
  <c r="A530" i="21"/>
  <c r="B530" i="21"/>
  <c r="C530" i="21"/>
  <c r="C695" i="21" s="1"/>
  <c r="D530" i="21"/>
  <c r="E530" i="21"/>
  <c r="F530" i="21"/>
  <c r="A531" i="21"/>
  <c r="B531" i="21"/>
  <c r="C531" i="21"/>
  <c r="C861" i="21" s="1"/>
  <c r="D531" i="21"/>
  <c r="E531" i="21"/>
  <c r="F531" i="21"/>
  <c r="A532" i="21"/>
  <c r="B532" i="21"/>
  <c r="C532" i="21"/>
  <c r="C697" i="21" s="1"/>
  <c r="D532" i="21"/>
  <c r="E532" i="21"/>
  <c r="F532" i="21"/>
  <c r="A533" i="21"/>
  <c r="B533" i="21"/>
  <c r="C533" i="21"/>
  <c r="C698" i="21" s="1"/>
  <c r="D533" i="21"/>
  <c r="E533" i="21"/>
  <c r="F533" i="21"/>
  <c r="A534" i="21"/>
  <c r="B534" i="21"/>
  <c r="C534" i="21"/>
  <c r="C699" i="21" s="1"/>
  <c r="D534" i="21"/>
  <c r="E534" i="21"/>
  <c r="F534" i="21"/>
  <c r="A535" i="21"/>
  <c r="B535" i="21"/>
  <c r="C535" i="21"/>
  <c r="C700" i="21" s="1"/>
  <c r="D535" i="21"/>
  <c r="E535" i="21"/>
  <c r="F535" i="21"/>
  <c r="A536" i="21"/>
  <c r="B536" i="21"/>
  <c r="C536" i="21"/>
  <c r="C701" i="21" s="1"/>
  <c r="D536" i="21"/>
  <c r="E536" i="21"/>
  <c r="F536" i="21"/>
  <c r="A537" i="21"/>
  <c r="B537" i="21"/>
  <c r="C537" i="21"/>
  <c r="C702" i="21" s="1"/>
  <c r="D537" i="21"/>
  <c r="E537" i="21"/>
  <c r="F537" i="21"/>
  <c r="A538" i="21"/>
  <c r="B538" i="21"/>
  <c r="C538" i="21"/>
  <c r="C703" i="21" s="1"/>
  <c r="D538" i="21"/>
  <c r="E538" i="21"/>
  <c r="F538" i="21"/>
  <c r="A539" i="21"/>
  <c r="B539" i="21"/>
  <c r="D539" i="21"/>
  <c r="E539" i="21"/>
  <c r="F539" i="21"/>
  <c r="A540" i="21"/>
  <c r="B540" i="21"/>
  <c r="E540" i="21"/>
  <c r="F540" i="21"/>
  <c r="C507" i="21"/>
  <c r="C672" i="21" s="1"/>
  <c r="F507" i="21"/>
  <c r="E507" i="21"/>
  <c r="F506" i="21"/>
  <c r="F475" i="21"/>
  <c r="F476" i="21"/>
  <c r="F477" i="21"/>
  <c r="F478" i="21"/>
  <c r="F479" i="21"/>
  <c r="F480" i="21"/>
  <c r="F481" i="21"/>
  <c r="F482" i="21"/>
  <c r="F483" i="21"/>
  <c r="F484" i="21"/>
  <c r="F485" i="21"/>
  <c r="F487" i="21"/>
  <c r="F488" i="21"/>
  <c r="F489" i="21"/>
  <c r="F490" i="21"/>
  <c r="F491" i="21"/>
  <c r="F492" i="21"/>
  <c r="F493" i="21"/>
  <c r="F494" i="21"/>
  <c r="F495" i="21"/>
  <c r="F496" i="21"/>
  <c r="F497" i="21"/>
  <c r="F498" i="21"/>
  <c r="F499" i="21"/>
  <c r="F500" i="21"/>
  <c r="F501" i="21"/>
  <c r="F502" i="21"/>
  <c r="F503" i="21"/>
  <c r="F504" i="21"/>
  <c r="F505" i="21"/>
  <c r="F474" i="21"/>
  <c r="D507" i="21"/>
  <c r="A507" i="21"/>
  <c r="B507" i="21"/>
  <c r="D475" i="21"/>
  <c r="D476" i="21"/>
  <c r="D477" i="21"/>
  <c r="D478" i="21"/>
  <c r="D479" i="21"/>
  <c r="D480" i="21"/>
  <c r="D481" i="21"/>
  <c r="D482" i="21"/>
  <c r="D483" i="21"/>
  <c r="D484" i="21"/>
  <c r="D485" i="21"/>
  <c r="D487" i="21"/>
  <c r="D488" i="21"/>
  <c r="D489" i="21"/>
  <c r="D490" i="21"/>
  <c r="D491" i="21"/>
  <c r="D492" i="21"/>
  <c r="D493" i="21"/>
  <c r="D494" i="21"/>
  <c r="D495" i="21"/>
  <c r="D496" i="21"/>
  <c r="D497" i="21"/>
  <c r="D498" i="21"/>
  <c r="D499" i="21"/>
  <c r="D500" i="21"/>
  <c r="D501" i="21"/>
  <c r="D502" i="21"/>
  <c r="D503" i="21"/>
  <c r="D504" i="21"/>
  <c r="D505" i="21"/>
  <c r="D506" i="21"/>
  <c r="D474" i="21"/>
  <c r="B475" i="21"/>
  <c r="B476" i="21"/>
  <c r="B477" i="21"/>
  <c r="B478" i="21"/>
  <c r="B479" i="21"/>
  <c r="B480" i="21"/>
  <c r="B481" i="21"/>
  <c r="B482" i="21"/>
  <c r="B483" i="21"/>
  <c r="B484" i="21"/>
  <c r="B485" i="21"/>
  <c r="B487" i="21"/>
  <c r="B488" i="21"/>
  <c r="B489" i="21"/>
  <c r="B490" i="21"/>
  <c r="B491" i="21"/>
  <c r="B492" i="21"/>
  <c r="B493" i="21"/>
  <c r="B494" i="21"/>
  <c r="B495" i="21"/>
  <c r="B496" i="21"/>
  <c r="B497" i="21"/>
  <c r="B498" i="21"/>
  <c r="B499" i="21"/>
  <c r="B500" i="21"/>
  <c r="B501" i="21"/>
  <c r="B502" i="21"/>
  <c r="B503" i="21"/>
  <c r="B504" i="21"/>
  <c r="B505" i="21"/>
  <c r="B506" i="21"/>
  <c r="B474" i="21"/>
  <c r="A475" i="21"/>
  <c r="A476" i="21"/>
  <c r="A477" i="21"/>
  <c r="A478" i="21"/>
  <c r="A479" i="21"/>
  <c r="A480" i="21"/>
  <c r="A481" i="21"/>
  <c r="A482" i="21"/>
  <c r="A483" i="21"/>
  <c r="A484" i="21"/>
  <c r="A485" i="21"/>
  <c r="A487" i="21"/>
  <c r="A488" i="21"/>
  <c r="A489" i="21"/>
  <c r="A490" i="21"/>
  <c r="A491" i="21"/>
  <c r="A492" i="21"/>
  <c r="A493" i="21"/>
  <c r="A494" i="21"/>
  <c r="A495" i="21"/>
  <c r="A496" i="21"/>
  <c r="A497" i="21"/>
  <c r="A498" i="21"/>
  <c r="A499" i="21"/>
  <c r="A500" i="21"/>
  <c r="A501" i="21"/>
  <c r="A502" i="21"/>
  <c r="A503" i="21"/>
  <c r="A504" i="21"/>
  <c r="A505" i="21"/>
  <c r="A506" i="21"/>
  <c r="A474" i="21"/>
  <c r="C475" i="21"/>
  <c r="C640" i="21" s="1"/>
  <c r="E475" i="21"/>
  <c r="C476" i="21"/>
  <c r="C641" i="21" s="1"/>
  <c r="E476" i="21"/>
  <c r="C477" i="21"/>
  <c r="C642" i="21" s="1"/>
  <c r="E477" i="21"/>
  <c r="C478" i="21"/>
  <c r="C643" i="21" s="1"/>
  <c r="E478" i="21"/>
  <c r="C479" i="21"/>
  <c r="C644" i="21" s="1"/>
  <c r="E479" i="21"/>
  <c r="C480" i="21"/>
  <c r="C645" i="21" s="1"/>
  <c r="E480" i="21"/>
  <c r="C481" i="21"/>
  <c r="C811" i="21" s="1"/>
  <c r="E481" i="21"/>
  <c r="C482" i="21"/>
  <c r="C647" i="21" s="1"/>
  <c r="E482" i="21"/>
  <c r="C483" i="21"/>
  <c r="C648" i="21" s="1"/>
  <c r="E483" i="21"/>
  <c r="C484" i="21"/>
  <c r="C649" i="21" s="1"/>
  <c r="E484" i="21"/>
  <c r="C485" i="21"/>
  <c r="C650" i="21" s="1"/>
  <c r="E485" i="21"/>
  <c r="C487" i="21"/>
  <c r="C652" i="21" s="1"/>
  <c r="E487" i="21"/>
  <c r="C488" i="21"/>
  <c r="C653" i="21" s="1"/>
  <c r="E488" i="21"/>
  <c r="C489" i="21"/>
  <c r="C654" i="21" s="1"/>
  <c r="E489" i="21"/>
  <c r="C490" i="21"/>
  <c r="C820" i="21" s="1"/>
  <c r="E490" i="21"/>
  <c r="C491" i="21"/>
  <c r="C656" i="21" s="1"/>
  <c r="E491" i="21"/>
  <c r="C492" i="21"/>
  <c r="C657" i="21" s="1"/>
  <c r="E492" i="21"/>
  <c r="C493" i="21"/>
  <c r="C658" i="21" s="1"/>
  <c r="E493" i="21"/>
  <c r="C494" i="21"/>
  <c r="C659" i="21" s="1"/>
  <c r="E494" i="21"/>
  <c r="C495" i="21"/>
  <c r="C660" i="21" s="1"/>
  <c r="E495" i="21"/>
  <c r="C496" i="21"/>
  <c r="C661" i="21" s="1"/>
  <c r="E496" i="21"/>
  <c r="C497" i="21"/>
  <c r="C662" i="21" s="1"/>
  <c r="E497" i="21"/>
  <c r="C498" i="21"/>
  <c r="C828" i="21" s="1"/>
  <c r="E498" i="21"/>
  <c r="C499" i="21"/>
  <c r="C664" i="21" s="1"/>
  <c r="E499" i="21"/>
  <c r="C500" i="21"/>
  <c r="C665" i="21" s="1"/>
  <c r="E500" i="21"/>
  <c r="C501" i="21"/>
  <c r="C666" i="21" s="1"/>
  <c r="E501" i="21"/>
  <c r="C502" i="21"/>
  <c r="C667" i="21" s="1"/>
  <c r="E502" i="21"/>
  <c r="C503" i="21"/>
  <c r="C668" i="21" s="1"/>
  <c r="E503" i="21"/>
  <c r="C504" i="21"/>
  <c r="C669" i="21" s="1"/>
  <c r="E504" i="21"/>
  <c r="C505" i="21"/>
  <c r="C670" i="21" s="1"/>
  <c r="E505" i="21"/>
  <c r="E506" i="21"/>
  <c r="E474" i="21"/>
  <c r="E256" i="21"/>
  <c r="E257" i="21"/>
  <c r="E258" i="21"/>
  <c r="E259" i="21"/>
  <c r="E260" i="21"/>
  <c r="E261" i="21"/>
  <c r="E262" i="21"/>
  <c r="E263" i="21"/>
  <c r="E264" i="21"/>
  <c r="E265" i="21"/>
  <c r="E266" i="21"/>
  <c r="E268" i="21"/>
  <c r="E269" i="21"/>
  <c r="E270" i="21"/>
  <c r="E271" i="21"/>
  <c r="E272" i="21"/>
  <c r="E273" i="21"/>
  <c r="E274" i="21"/>
  <c r="E275" i="21"/>
  <c r="E276" i="21"/>
  <c r="E277" i="21"/>
  <c r="E278" i="21"/>
  <c r="E279" i="21"/>
  <c r="E280" i="21"/>
  <c r="E281" i="21"/>
  <c r="E282" i="21"/>
  <c r="E283" i="21"/>
  <c r="E284" i="21"/>
  <c r="E285" i="21"/>
  <c r="E286" i="21"/>
  <c r="E287" i="21"/>
  <c r="E288" i="21"/>
  <c r="E289" i="21"/>
  <c r="E290" i="21"/>
  <c r="E291" i="21"/>
  <c r="E292" i="21"/>
  <c r="E293" i="21"/>
  <c r="E294" i="21"/>
  <c r="E295" i="21"/>
  <c r="E296" i="21"/>
  <c r="E297" i="21"/>
  <c r="E298" i="21"/>
  <c r="E299" i="21"/>
  <c r="E300" i="21"/>
  <c r="E301" i="21"/>
  <c r="E302" i="21"/>
  <c r="E303" i="21"/>
  <c r="E304" i="21"/>
  <c r="E305" i="21"/>
  <c r="E306" i="21"/>
  <c r="E307" i="21"/>
  <c r="E308" i="21"/>
  <c r="E309" i="21"/>
  <c r="E310" i="21"/>
  <c r="E311" i="21"/>
  <c r="E312" i="21"/>
  <c r="E313" i="21"/>
  <c r="E314" i="21"/>
  <c r="E315" i="21"/>
  <c r="E316" i="21"/>
  <c r="E317" i="21"/>
  <c r="E318" i="21"/>
  <c r="E319" i="21"/>
  <c r="E320" i="21"/>
  <c r="E321" i="21"/>
  <c r="E322" i="21"/>
  <c r="E323" i="21"/>
  <c r="E324" i="21"/>
  <c r="E325" i="21"/>
  <c r="E326" i="21"/>
  <c r="E327" i="21"/>
  <c r="E328" i="21"/>
  <c r="E329" i="21"/>
  <c r="E330" i="21"/>
  <c r="E331" i="21"/>
  <c r="E332" i="21"/>
  <c r="E333" i="21"/>
  <c r="E334" i="21"/>
  <c r="E335" i="21"/>
  <c r="E336" i="21"/>
  <c r="E337" i="21"/>
  <c r="E338" i="21"/>
  <c r="E339" i="21"/>
  <c r="E340" i="21"/>
  <c r="E341" i="21"/>
  <c r="E342" i="21"/>
  <c r="E343" i="21"/>
  <c r="E344" i="21"/>
  <c r="E345" i="21"/>
  <c r="E346" i="21"/>
  <c r="E347" i="21"/>
  <c r="E348" i="21"/>
  <c r="E349" i="21"/>
  <c r="E350" i="21"/>
  <c r="E351" i="21"/>
  <c r="E352" i="21"/>
  <c r="E353" i="21"/>
  <c r="E354" i="21"/>
  <c r="E355" i="21"/>
  <c r="E356" i="21"/>
  <c r="E357" i="21"/>
  <c r="E358" i="21"/>
  <c r="E359" i="21"/>
  <c r="E360" i="21"/>
  <c r="E361" i="21"/>
  <c r="E362" i="21"/>
  <c r="E363" i="21"/>
  <c r="E364" i="21"/>
  <c r="E365" i="21"/>
  <c r="E366" i="21"/>
  <c r="E367" i="21"/>
  <c r="E368" i="21"/>
  <c r="E369" i="21"/>
  <c r="E370" i="21"/>
  <c r="E371" i="21"/>
  <c r="E372" i="21"/>
  <c r="E373" i="21"/>
  <c r="E374" i="21"/>
  <c r="E375" i="21"/>
  <c r="E376" i="21"/>
  <c r="E377" i="21"/>
  <c r="E378" i="21"/>
  <c r="E379" i="21"/>
  <c r="E380" i="21"/>
  <c r="E381" i="21"/>
  <c r="E382" i="21"/>
  <c r="E383" i="21"/>
  <c r="E384" i="21"/>
  <c r="E385" i="21"/>
  <c r="E386" i="21"/>
  <c r="E387" i="21"/>
  <c r="E388" i="21"/>
  <c r="E389" i="21"/>
  <c r="E390" i="21"/>
  <c r="E391" i="21"/>
  <c r="E392" i="21"/>
  <c r="E393" i="21"/>
  <c r="E394" i="21"/>
  <c r="E395" i="21"/>
  <c r="E396" i="21"/>
  <c r="E397" i="21"/>
  <c r="E398" i="21"/>
  <c r="E399" i="21"/>
  <c r="E400" i="21"/>
  <c r="E401" i="21"/>
  <c r="E402" i="21"/>
  <c r="E403" i="21"/>
  <c r="E404" i="21"/>
  <c r="E405" i="21"/>
  <c r="E406" i="21"/>
  <c r="E407" i="21"/>
  <c r="E408" i="21"/>
  <c r="E409" i="21"/>
  <c r="E410" i="21"/>
  <c r="E411" i="21"/>
  <c r="E412" i="21"/>
  <c r="E413" i="21"/>
  <c r="E414" i="21"/>
  <c r="E415" i="21"/>
  <c r="E416" i="21"/>
  <c r="E255" i="21"/>
  <c r="E196" i="21"/>
  <c r="E197" i="21"/>
  <c r="E198" i="21"/>
  <c r="E199" i="21"/>
  <c r="E200" i="21"/>
  <c r="E201" i="21"/>
  <c r="E202" i="21"/>
  <c r="E203" i="21"/>
  <c r="E204" i="21"/>
  <c r="E205" i="21"/>
  <c r="E206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195" i="21"/>
  <c r="E29" i="21"/>
  <c r="E30" i="21"/>
  <c r="E31" i="21"/>
  <c r="E32" i="21"/>
  <c r="E33" i="21"/>
  <c r="E34" i="21"/>
  <c r="E35" i="21"/>
  <c r="E36" i="21"/>
  <c r="E37" i="21"/>
  <c r="E38" i="21"/>
  <c r="E39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128" i="21"/>
  <c r="E129" i="21"/>
  <c r="E130" i="21"/>
  <c r="E131" i="21"/>
  <c r="E132" i="21"/>
  <c r="E133" i="21"/>
  <c r="E134" i="21"/>
  <c r="E135" i="21"/>
  <c r="E136" i="21"/>
  <c r="E137" i="21"/>
  <c r="E138" i="21"/>
  <c r="E140" i="21"/>
  <c r="E141" i="21"/>
  <c r="E142" i="21"/>
  <c r="E143" i="21"/>
  <c r="E144" i="21"/>
  <c r="E145" i="21"/>
  <c r="E146" i="21"/>
  <c r="E147" i="21"/>
  <c r="E148" i="21"/>
  <c r="E149" i="21"/>
  <c r="E150" i="21"/>
  <c r="E151" i="21"/>
  <c r="E152" i="21"/>
  <c r="E153" i="21"/>
  <c r="E154" i="21"/>
  <c r="E155" i="21"/>
  <c r="E156" i="21"/>
  <c r="E157" i="21"/>
  <c r="E158" i="21"/>
  <c r="E159" i="21"/>
  <c r="E160" i="21"/>
  <c r="E161" i="21"/>
  <c r="E162" i="21"/>
  <c r="E163" i="21"/>
  <c r="E164" i="21"/>
  <c r="E165" i="21"/>
  <c r="E166" i="21"/>
  <c r="E167" i="21"/>
  <c r="E168" i="21"/>
  <c r="E169" i="21"/>
  <c r="E170" i="21"/>
  <c r="E171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28" i="21"/>
  <c r="C474" i="21"/>
  <c r="C639" i="21" s="1"/>
  <c r="F473" i="21"/>
  <c r="C473" i="21"/>
  <c r="E473" i="21"/>
  <c r="B473" i="21"/>
  <c r="A473" i="21"/>
  <c r="F467" i="21"/>
  <c r="F468" i="21"/>
  <c r="F469" i="21"/>
  <c r="F470" i="21"/>
  <c r="F471" i="21"/>
  <c r="F472" i="21"/>
  <c r="F466" i="21"/>
  <c r="F460" i="21"/>
  <c r="F461" i="21"/>
  <c r="F462" i="21"/>
  <c r="F463" i="21"/>
  <c r="F464" i="21"/>
  <c r="F465" i="21"/>
  <c r="F459" i="21"/>
  <c r="F453" i="21"/>
  <c r="F454" i="21"/>
  <c r="F455" i="21"/>
  <c r="F456" i="21"/>
  <c r="F457" i="21"/>
  <c r="F458" i="21"/>
  <c r="F452" i="21"/>
  <c r="E453" i="21"/>
  <c r="E467" i="21" s="1"/>
  <c r="E454" i="21"/>
  <c r="E461" i="21" s="1"/>
  <c r="E455" i="21"/>
  <c r="E469" i="21" s="1"/>
  <c r="E456" i="21"/>
  <c r="E470" i="21" s="1"/>
  <c r="E457" i="21"/>
  <c r="E464" i="21" s="1"/>
  <c r="E458" i="21"/>
  <c r="E465" i="21" s="1"/>
  <c r="E452" i="21"/>
  <c r="E459" i="21" s="1"/>
  <c r="B453" i="21"/>
  <c r="B467" i="21" s="1"/>
  <c r="B454" i="21"/>
  <c r="B461" i="21" s="1"/>
  <c r="B455" i="21"/>
  <c r="B469" i="21" s="1"/>
  <c r="B456" i="21"/>
  <c r="B463" i="21" s="1"/>
  <c r="B457" i="21"/>
  <c r="B471" i="21" s="1"/>
  <c r="B458" i="21"/>
  <c r="B472" i="21" s="1"/>
  <c r="B452" i="21"/>
  <c r="B466" i="21" s="1"/>
  <c r="A453" i="21"/>
  <c r="A467" i="21" s="1"/>
  <c r="A454" i="21"/>
  <c r="A468" i="21" s="1"/>
  <c r="A455" i="21"/>
  <c r="A469" i="21" s="1"/>
  <c r="A456" i="21"/>
  <c r="A463" i="21" s="1"/>
  <c r="A457" i="21"/>
  <c r="A471" i="21" s="1"/>
  <c r="A458" i="21"/>
  <c r="A472" i="21" s="1"/>
  <c r="A452" i="21"/>
  <c r="A466" i="21" s="1"/>
  <c r="X70" i="12"/>
  <c r="C443" i="21" s="1"/>
  <c r="X59" i="12"/>
  <c r="C432" i="21" s="1"/>
  <c r="C450" i="21"/>
  <c r="C445" i="21"/>
  <c r="C446" i="21"/>
  <c r="C447" i="21"/>
  <c r="C448" i="21"/>
  <c r="C449" i="21"/>
  <c r="C444" i="21"/>
  <c r="C434" i="21"/>
  <c r="C436" i="21"/>
  <c r="C437" i="21"/>
  <c r="C438" i="21"/>
  <c r="C439" i="21"/>
  <c r="C440" i="21"/>
  <c r="C441" i="21"/>
  <c r="C442" i="21"/>
  <c r="C433" i="21"/>
  <c r="A428" i="21"/>
  <c r="B428" i="21"/>
  <c r="C428" i="21"/>
  <c r="E428" i="21"/>
  <c r="F428" i="21"/>
  <c r="A429" i="21"/>
  <c r="B429" i="21"/>
  <c r="C429" i="21"/>
  <c r="E429" i="21"/>
  <c r="F429" i="21"/>
  <c r="A430" i="21"/>
  <c r="B430" i="21"/>
  <c r="C430" i="21"/>
  <c r="E430" i="21"/>
  <c r="F430" i="21"/>
  <c r="A431" i="21"/>
  <c r="B431" i="21"/>
  <c r="C431" i="21"/>
  <c r="E431" i="21"/>
  <c r="F431" i="21"/>
  <c r="A432" i="21"/>
  <c r="B432" i="21"/>
  <c r="E432" i="21"/>
  <c r="F432" i="21"/>
  <c r="A433" i="21"/>
  <c r="B433" i="21"/>
  <c r="E433" i="21"/>
  <c r="F433" i="21"/>
  <c r="A434" i="21"/>
  <c r="B434" i="21"/>
  <c r="E434" i="21"/>
  <c r="F434" i="21"/>
  <c r="A436" i="21"/>
  <c r="B436" i="21"/>
  <c r="E436" i="21"/>
  <c r="F436" i="21"/>
  <c r="A437" i="21"/>
  <c r="B437" i="21"/>
  <c r="E437" i="21"/>
  <c r="F437" i="21"/>
  <c r="A438" i="21"/>
  <c r="B438" i="21"/>
  <c r="E438" i="21"/>
  <c r="F438" i="21"/>
  <c r="A439" i="21"/>
  <c r="B439" i="21"/>
  <c r="E439" i="21"/>
  <c r="F439" i="21"/>
  <c r="A440" i="21"/>
  <c r="B440" i="21"/>
  <c r="E440" i="21"/>
  <c r="F440" i="21"/>
  <c r="A441" i="21"/>
  <c r="B441" i="21"/>
  <c r="E441" i="21"/>
  <c r="F441" i="21"/>
  <c r="A442" i="21"/>
  <c r="B442" i="21"/>
  <c r="E442" i="21"/>
  <c r="F442" i="21"/>
  <c r="A443" i="21"/>
  <c r="B443" i="21"/>
  <c r="E443" i="21"/>
  <c r="F443" i="21"/>
  <c r="A444" i="21"/>
  <c r="B444" i="21"/>
  <c r="E444" i="21"/>
  <c r="F444" i="21"/>
  <c r="A445" i="21"/>
  <c r="B445" i="21"/>
  <c r="E445" i="21"/>
  <c r="F445" i="21"/>
  <c r="A446" i="21"/>
  <c r="B446" i="21"/>
  <c r="E446" i="21"/>
  <c r="F446" i="21"/>
  <c r="A447" i="21"/>
  <c r="B447" i="21"/>
  <c r="E447" i="21"/>
  <c r="F447" i="21"/>
  <c r="A448" i="21"/>
  <c r="B448" i="21"/>
  <c r="E448" i="21"/>
  <c r="F448" i="21"/>
  <c r="A449" i="21"/>
  <c r="B449" i="21"/>
  <c r="E449" i="21"/>
  <c r="F449" i="21"/>
  <c r="A450" i="21"/>
  <c r="B450" i="21"/>
  <c r="E450" i="21"/>
  <c r="F450" i="21"/>
  <c r="A451" i="21"/>
  <c r="B451" i="21"/>
  <c r="E451" i="21"/>
  <c r="F451" i="21"/>
  <c r="F427" i="21"/>
  <c r="C427" i="21"/>
  <c r="F419" i="21"/>
  <c r="F420" i="21"/>
  <c r="F421" i="21"/>
  <c r="F422" i="21"/>
  <c r="F418" i="21"/>
  <c r="F22" i="21"/>
  <c r="F23" i="21"/>
  <c r="F24" i="21"/>
  <c r="F25" i="21"/>
  <c r="F26" i="21"/>
  <c r="F27" i="21"/>
  <c r="F21" i="21"/>
  <c r="E427" i="21"/>
  <c r="B427" i="21"/>
  <c r="A427" i="21"/>
  <c r="F424" i="21"/>
  <c r="E426" i="21"/>
  <c r="E425" i="21"/>
  <c r="E424" i="21"/>
  <c r="E423" i="21"/>
  <c r="B426" i="21"/>
  <c r="B425" i="21"/>
  <c r="B424" i="21"/>
  <c r="A426" i="21"/>
  <c r="A425" i="21"/>
  <c r="A424" i="21"/>
  <c r="A423" i="21"/>
  <c r="F423" i="21"/>
  <c r="B423" i="21"/>
  <c r="A422" i="21"/>
  <c r="G421" i="21"/>
  <c r="G419" i="21"/>
  <c r="G420" i="21"/>
  <c r="G418" i="21"/>
  <c r="E422" i="21"/>
  <c r="B422" i="21"/>
  <c r="B421" i="21"/>
  <c r="A419" i="21"/>
  <c r="A420" i="21"/>
  <c r="A418" i="21"/>
  <c r="B420" i="21"/>
  <c r="B419" i="21"/>
  <c r="B418" i="21"/>
  <c r="A421" i="21"/>
  <c r="A416" i="21"/>
  <c r="F416" i="21"/>
  <c r="A385" i="21"/>
  <c r="B385" i="21"/>
  <c r="C385" i="21"/>
  <c r="D385" i="21"/>
  <c r="F385" i="21"/>
  <c r="A386" i="21"/>
  <c r="B386" i="21"/>
  <c r="C386" i="21"/>
  <c r="D386" i="21"/>
  <c r="F386" i="21"/>
  <c r="A387" i="21"/>
  <c r="B387" i="21"/>
  <c r="C387" i="21"/>
  <c r="D387" i="21"/>
  <c r="F387" i="21"/>
  <c r="A388" i="21"/>
  <c r="B388" i="21"/>
  <c r="C388" i="21"/>
  <c r="D388" i="21"/>
  <c r="F388" i="21"/>
  <c r="A389" i="21"/>
  <c r="B389" i="21"/>
  <c r="C389" i="21"/>
  <c r="D389" i="21"/>
  <c r="F389" i="21"/>
  <c r="A390" i="21"/>
  <c r="B390" i="21"/>
  <c r="C390" i="21"/>
  <c r="D390" i="21"/>
  <c r="F390" i="21"/>
  <c r="A391" i="21"/>
  <c r="B391" i="21"/>
  <c r="C391" i="21"/>
  <c r="D391" i="21"/>
  <c r="F391" i="21"/>
  <c r="A392" i="21"/>
  <c r="B392" i="21"/>
  <c r="C392" i="21"/>
  <c r="D392" i="21"/>
  <c r="F392" i="21"/>
  <c r="A393" i="21"/>
  <c r="B393" i="21"/>
  <c r="C393" i="21"/>
  <c r="D393" i="21"/>
  <c r="F393" i="21"/>
  <c r="A394" i="21"/>
  <c r="B394" i="21"/>
  <c r="C394" i="21"/>
  <c r="D394" i="21"/>
  <c r="F394" i="21"/>
  <c r="A395" i="21"/>
  <c r="B395" i="21"/>
  <c r="C395" i="21"/>
  <c r="D395" i="21"/>
  <c r="F395" i="21"/>
  <c r="A396" i="21"/>
  <c r="B396" i="21"/>
  <c r="C396" i="21"/>
  <c r="D396" i="21"/>
  <c r="F396" i="21"/>
  <c r="A397" i="21"/>
  <c r="B397" i="21"/>
  <c r="C397" i="21"/>
  <c r="D397" i="21"/>
  <c r="F397" i="21"/>
  <c r="A398" i="21"/>
  <c r="B398" i="21"/>
  <c r="C398" i="21"/>
  <c r="D398" i="21"/>
  <c r="F398" i="21"/>
  <c r="A399" i="21"/>
  <c r="B399" i="21"/>
  <c r="C399" i="21"/>
  <c r="D399" i="21"/>
  <c r="F399" i="21"/>
  <c r="A400" i="21"/>
  <c r="B400" i="21"/>
  <c r="C400" i="21"/>
  <c r="D400" i="21"/>
  <c r="F400" i="21"/>
  <c r="A401" i="21"/>
  <c r="B401" i="21"/>
  <c r="C401" i="21"/>
  <c r="D401" i="21"/>
  <c r="F401" i="21"/>
  <c r="A402" i="21"/>
  <c r="B402" i="21"/>
  <c r="C402" i="21"/>
  <c r="D402" i="21"/>
  <c r="F402" i="21"/>
  <c r="A403" i="21"/>
  <c r="B403" i="21"/>
  <c r="C403" i="21"/>
  <c r="D403" i="21"/>
  <c r="F403" i="21"/>
  <c r="A404" i="21"/>
  <c r="B404" i="21"/>
  <c r="C404" i="21"/>
  <c r="D404" i="21"/>
  <c r="F404" i="21"/>
  <c r="A405" i="21"/>
  <c r="B405" i="21"/>
  <c r="C405" i="21"/>
  <c r="D405" i="21"/>
  <c r="F405" i="21"/>
  <c r="A406" i="21"/>
  <c r="B406" i="21"/>
  <c r="C406" i="21"/>
  <c r="D406" i="21"/>
  <c r="F406" i="21"/>
  <c r="A407" i="21"/>
  <c r="B407" i="21"/>
  <c r="C407" i="21"/>
  <c r="D407" i="21"/>
  <c r="F407" i="21"/>
  <c r="A408" i="21"/>
  <c r="B408" i="21"/>
  <c r="C408" i="21"/>
  <c r="D408" i="21"/>
  <c r="F408" i="21"/>
  <c r="A409" i="21"/>
  <c r="B409" i="21"/>
  <c r="C409" i="21"/>
  <c r="D409" i="21"/>
  <c r="F409" i="21"/>
  <c r="A410" i="21"/>
  <c r="B410" i="21"/>
  <c r="C410" i="21"/>
  <c r="D410" i="21"/>
  <c r="F410" i="21"/>
  <c r="A411" i="21"/>
  <c r="B411" i="21"/>
  <c r="C411" i="21"/>
  <c r="D411" i="21"/>
  <c r="F411" i="21"/>
  <c r="A412" i="21"/>
  <c r="B412" i="21"/>
  <c r="C412" i="21"/>
  <c r="D412" i="21"/>
  <c r="F412" i="21"/>
  <c r="A413" i="21"/>
  <c r="B413" i="21"/>
  <c r="C413" i="21"/>
  <c r="D413" i="21"/>
  <c r="F413" i="21"/>
  <c r="A414" i="21"/>
  <c r="B414" i="21"/>
  <c r="C414" i="21"/>
  <c r="D414" i="21"/>
  <c r="F414" i="21"/>
  <c r="A415" i="21"/>
  <c r="B415" i="21"/>
  <c r="D415" i="21"/>
  <c r="F415" i="21"/>
  <c r="D384" i="21"/>
  <c r="C384" i="21"/>
  <c r="A384" i="21"/>
  <c r="B384" i="21"/>
  <c r="F384" i="21"/>
  <c r="A353" i="21"/>
  <c r="B353" i="21"/>
  <c r="C353" i="21"/>
  <c r="D353" i="21"/>
  <c r="F353" i="21"/>
  <c r="A354" i="21"/>
  <c r="B354" i="21"/>
  <c r="C354" i="21"/>
  <c r="D354" i="21"/>
  <c r="F354" i="21"/>
  <c r="A355" i="21"/>
  <c r="B355" i="21"/>
  <c r="C355" i="21"/>
  <c r="D355" i="21"/>
  <c r="F355" i="21"/>
  <c r="A356" i="21"/>
  <c r="B356" i="21"/>
  <c r="C356" i="21"/>
  <c r="D356" i="21"/>
  <c r="F356" i="21"/>
  <c r="A357" i="21"/>
  <c r="B357" i="21"/>
  <c r="C357" i="21"/>
  <c r="D357" i="21"/>
  <c r="F357" i="21"/>
  <c r="A358" i="21"/>
  <c r="B358" i="21"/>
  <c r="C358" i="21"/>
  <c r="D358" i="21"/>
  <c r="F358" i="21"/>
  <c r="A359" i="21"/>
  <c r="B359" i="21"/>
  <c r="C359" i="21"/>
  <c r="D359" i="21"/>
  <c r="F359" i="21"/>
  <c r="A360" i="21"/>
  <c r="B360" i="21"/>
  <c r="C360" i="21"/>
  <c r="D360" i="21"/>
  <c r="F360" i="21"/>
  <c r="A361" i="21"/>
  <c r="B361" i="21"/>
  <c r="C361" i="21"/>
  <c r="D361" i="21"/>
  <c r="F361" i="21"/>
  <c r="A362" i="21"/>
  <c r="B362" i="21"/>
  <c r="C362" i="21"/>
  <c r="D362" i="21"/>
  <c r="F362" i="21"/>
  <c r="A363" i="21"/>
  <c r="B363" i="21"/>
  <c r="C363" i="21"/>
  <c r="D363" i="21"/>
  <c r="F363" i="21"/>
  <c r="A364" i="21"/>
  <c r="B364" i="21"/>
  <c r="C364" i="21"/>
  <c r="D364" i="21"/>
  <c r="F364" i="21"/>
  <c r="A365" i="21"/>
  <c r="B365" i="21"/>
  <c r="C365" i="21"/>
  <c r="D365" i="21"/>
  <c r="F365" i="21"/>
  <c r="A366" i="21"/>
  <c r="B366" i="21"/>
  <c r="C366" i="21"/>
  <c r="D366" i="21"/>
  <c r="F366" i="21"/>
  <c r="A367" i="21"/>
  <c r="B367" i="21"/>
  <c r="C367" i="21"/>
  <c r="D367" i="21"/>
  <c r="F367" i="21"/>
  <c r="A368" i="21"/>
  <c r="B368" i="21"/>
  <c r="C368" i="21"/>
  <c r="D368" i="21"/>
  <c r="F368" i="21"/>
  <c r="A369" i="21"/>
  <c r="B369" i="21"/>
  <c r="C369" i="21"/>
  <c r="D369" i="21"/>
  <c r="F369" i="21"/>
  <c r="A370" i="21"/>
  <c r="B370" i="21"/>
  <c r="C370" i="21"/>
  <c r="D370" i="21"/>
  <c r="F370" i="21"/>
  <c r="A371" i="21"/>
  <c r="B371" i="21"/>
  <c r="C371" i="21"/>
  <c r="D371" i="21"/>
  <c r="F371" i="21"/>
  <c r="A372" i="21"/>
  <c r="B372" i="21"/>
  <c r="C372" i="21"/>
  <c r="D372" i="21"/>
  <c r="F372" i="21"/>
  <c r="A373" i="21"/>
  <c r="B373" i="21"/>
  <c r="C373" i="21"/>
  <c r="D373" i="21"/>
  <c r="F373" i="21"/>
  <c r="A374" i="21"/>
  <c r="B374" i="21"/>
  <c r="C374" i="21"/>
  <c r="D374" i="21"/>
  <c r="F374" i="21"/>
  <c r="A375" i="21"/>
  <c r="B375" i="21"/>
  <c r="C375" i="21"/>
  <c r="D375" i="21"/>
  <c r="F375" i="21"/>
  <c r="A376" i="21"/>
  <c r="B376" i="21"/>
  <c r="C376" i="21"/>
  <c r="D376" i="21"/>
  <c r="F376" i="21"/>
  <c r="A377" i="21"/>
  <c r="B377" i="21"/>
  <c r="C377" i="21"/>
  <c r="D377" i="21"/>
  <c r="F377" i="21"/>
  <c r="A378" i="21"/>
  <c r="B378" i="21"/>
  <c r="C378" i="21"/>
  <c r="D378" i="21"/>
  <c r="F378" i="21"/>
  <c r="A379" i="21"/>
  <c r="B379" i="21"/>
  <c r="C379" i="21"/>
  <c r="D379" i="21"/>
  <c r="F379" i="21"/>
  <c r="A380" i="21"/>
  <c r="B380" i="21"/>
  <c r="C380" i="21"/>
  <c r="D380" i="21"/>
  <c r="F380" i="21"/>
  <c r="A381" i="21"/>
  <c r="B381" i="21"/>
  <c r="C381" i="21"/>
  <c r="D381" i="21"/>
  <c r="F381" i="21"/>
  <c r="A382" i="21"/>
  <c r="B382" i="21"/>
  <c r="C382" i="21"/>
  <c r="D382" i="21"/>
  <c r="F382" i="21"/>
  <c r="A383" i="21"/>
  <c r="B383" i="21"/>
  <c r="D383" i="21"/>
  <c r="F383" i="21"/>
  <c r="D352" i="21"/>
  <c r="C352" i="21"/>
  <c r="A352" i="21"/>
  <c r="B352" i="21"/>
  <c r="F352" i="21"/>
  <c r="A321" i="21"/>
  <c r="B321" i="21"/>
  <c r="C321" i="21"/>
  <c r="D321" i="21"/>
  <c r="F321" i="21"/>
  <c r="A322" i="21"/>
  <c r="B322" i="21"/>
  <c r="C322" i="21"/>
  <c r="D322" i="21"/>
  <c r="F322" i="21"/>
  <c r="A323" i="21"/>
  <c r="B323" i="21"/>
  <c r="C323" i="21"/>
  <c r="D323" i="21"/>
  <c r="F323" i="21"/>
  <c r="A324" i="21"/>
  <c r="B324" i="21"/>
  <c r="C324" i="21"/>
  <c r="D324" i="21"/>
  <c r="F324" i="21"/>
  <c r="A325" i="21"/>
  <c r="B325" i="21"/>
  <c r="C325" i="21"/>
  <c r="D325" i="21"/>
  <c r="F325" i="21"/>
  <c r="A326" i="21"/>
  <c r="B326" i="21"/>
  <c r="C326" i="21"/>
  <c r="D326" i="21"/>
  <c r="F326" i="21"/>
  <c r="A327" i="21"/>
  <c r="B327" i="21"/>
  <c r="C327" i="21"/>
  <c r="D327" i="21"/>
  <c r="F327" i="21"/>
  <c r="A328" i="21"/>
  <c r="B328" i="21"/>
  <c r="C328" i="21"/>
  <c r="D328" i="21"/>
  <c r="F328" i="21"/>
  <c r="A329" i="21"/>
  <c r="B329" i="21"/>
  <c r="C329" i="21"/>
  <c r="D329" i="21"/>
  <c r="F329" i="21"/>
  <c r="A330" i="21"/>
  <c r="B330" i="21"/>
  <c r="C330" i="21"/>
  <c r="D330" i="21"/>
  <c r="F330" i="21"/>
  <c r="A331" i="21"/>
  <c r="B331" i="21"/>
  <c r="C331" i="21"/>
  <c r="D331" i="21"/>
  <c r="F331" i="21"/>
  <c r="A332" i="21"/>
  <c r="B332" i="21"/>
  <c r="C332" i="21"/>
  <c r="D332" i="21"/>
  <c r="F332" i="21"/>
  <c r="A333" i="21"/>
  <c r="B333" i="21"/>
  <c r="C333" i="21"/>
  <c r="D333" i="21"/>
  <c r="F333" i="21"/>
  <c r="A334" i="21"/>
  <c r="B334" i="21"/>
  <c r="C334" i="21"/>
  <c r="D334" i="21"/>
  <c r="F334" i="21"/>
  <c r="A335" i="21"/>
  <c r="B335" i="21"/>
  <c r="C335" i="21"/>
  <c r="D335" i="21"/>
  <c r="F335" i="21"/>
  <c r="A336" i="21"/>
  <c r="B336" i="21"/>
  <c r="C336" i="21"/>
  <c r="D336" i="21"/>
  <c r="F336" i="21"/>
  <c r="A337" i="21"/>
  <c r="B337" i="21"/>
  <c r="C337" i="21"/>
  <c r="D337" i="21"/>
  <c r="F337" i="21"/>
  <c r="A338" i="21"/>
  <c r="B338" i="21"/>
  <c r="C338" i="21"/>
  <c r="D338" i="21"/>
  <c r="F338" i="21"/>
  <c r="A339" i="21"/>
  <c r="B339" i="21"/>
  <c r="C339" i="21"/>
  <c r="D339" i="21"/>
  <c r="F339" i="21"/>
  <c r="A340" i="21"/>
  <c r="B340" i="21"/>
  <c r="C340" i="21"/>
  <c r="D340" i="21"/>
  <c r="F340" i="21"/>
  <c r="A341" i="21"/>
  <c r="B341" i="21"/>
  <c r="C341" i="21"/>
  <c r="D341" i="21"/>
  <c r="F341" i="21"/>
  <c r="A342" i="21"/>
  <c r="B342" i="21"/>
  <c r="C342" i="21"/>
  <c r="D342" i="21"/>
  <c r="F342" i="21"/>
  <c r="A343" i="21"/>
  <c r="B343" i="21"/>
  <c r="C343" i="21"/>
  <c r="D343" i="21"/>
  <c r="F343" i="21"/>
  <c r="A344" i="21"/>
  <c r="B344" i="21"/>
  <c r="C344" i="21"/>
  <c r="D344" i="21"/>
  <c r="F344" i="21"/>
  <c r="A345" i="21"/>
  <c r="B345" i="21"/>
  <c r="C345" i="21"/>
  <c r="D345" i="21"/>
  <c r="F345" i="21"/>
  <c r="A346" i="21"/>
  <c r="B346" i="21"/>
  <c r="C346" i="21"/>
  <c r="D346" i="21"/>
  <c r="F346" i="21"/>
  <c r="A347" i="21"/>
  <c r="B347" i="21"/>
  <c r="C347" i="21"/>
  <c r="D347" i="21"/>
  <c r="F347" i="21"/>
  <c r="A348" i="21"/>
  <c r="B348" i="21"/>
  <c r="C348" i="21"/>
  <c r="D348" i="21"/>
  <c r="F348" i="21"/>
  <c r="A349" i="21"/>
  <c r="B349" i="21"/>
  <c r="C349" i="21"/>
  <c r="D349" i="21"/>
  <c r="F349" i="21"/>
  <c r="A350" i="21"/>
  <c r="B350" i="21"/>
  <c r="C350" i="21"/>
  <c r="D350" i="21"/>
  <c r="F350" i="21"/>
  <c r="A351" i="21"/>
  <c r="B351" i="21"/>
  <c r="D351" i="21"/>
  <c r="F351" i="21"/>
  <c r="D320" i="21"/>
  <c r="C320" i="21"/>
  <c r="A320" i="21"/>
  <c r="B320" i="21"/>
  <c r="F320" i="21"/>
  <c r="A318" i="21"/>
  <c r="B318" i="21"/>
  <c r="C318" i="21"/>
  <c r="D318" i="21"/>
  <c r="F318" i="21"/>
  <c r="A319" i="21"/>
  <c r="B319" i="21"/>
  <c r="D319" i="21"/>
  <c r="F319" i="21"/>
  <c r="A289" i="21"/>
  <c r="B289" i="21"/>
  <c r="C289" i="21"/>
  <c r="D289" i="21"/>
  <c r="F289" i="21"/>
  <c r="A290" i="21"/>
  <c r="B290" i="21"/>
  <c r="C290" i="21"/>
  <c r="D290" i="21"/>
  <c r="F290" i="21"/>
  <c r="A291" i="21"/>
  <c r="B291" i="21"/>
  <c r="C291" i="21"/>
  <c r="D291" i="21"/>
  <c r="F291" i="21"/>
  <c r="A292" i="21"/>
  <c r="B292" i="21"/>
  <c r="C292" i="21"/>
  <c r="D292" i="21"/>
  <c r="F292" i="21"/>
  <c r="A293" i="21"/>
  <c r="B293" i="21"/>
  <c r="C293" i="21"/>
  <c r="D293" i="21"/>
  <c r="F293" i="21"/>
  <c r="A294" i="21"/>
  <c r="B294" i="21"/>
  <c r="C294" i="21"/>
  <c r="D294" i="21"/>
  <c r="F294" i="21"/>
  <c r="A295" i="21"/>
  <c r="B295" i="21"/>
  <c r="C295" i="21"/>
  <c r="D295" i="21"/>
  <c r="F295" i="21"/>
  <c r="A296" i="21"/>
  <c r="B296" i="21"/>
  <c r="C296" i="21"/>
  <c r="D296" i="21"/>
  <c r="F296" i="21"/>
  <c r="A297" i="21"/>
  <c r="B297" i="21"/>
  <c r="C297" i="21"/>
  <c r="D297" i="21"/>
  <c r="F297" i="21"/>
  <c r="A298" i="21"/>
  <c r="B298" i="21"/>
  <c r="C298" i="21"/>
  <c r="D298" i="21"/>
  <c r="F298" i="21"/>
  <c r="A299" i="21"/>
  <c r="B299" i="21"/>
  <c r="C299" i="21"/>
  <c r="D299" i="21"/>
  <c r="F299" i="21"/>
  <c r="A300" i="21"/>
  <c r="B300" i="21"/>
  <c r="C300" i="21"/>
  <c r="D300" i="21"/>
  <c r="F300" i="21"/>
  <c r="A301" i="21"/>
  <c r="B301" i="21"/>
  <c r="C301" i="21"/>
  <c r="D301" i="21"/>
  <c r="F301" i="21"/>
  <c r="A302" i="21"/>
  <c r="B302" i="21"/>
  <c r="C302" i="21"/>
  <c r="D302" i="21"/>
  <c r="F302" i="21"/>
  <c r="A303" i="21"/>
  <c r="B303" i="21"/>
  <c r="C303" i="21"/>
  <c r="D303" i="21"/>
  <c r="F303" i="21"/>
  <c r="A304" i="21"/>
  <c r="B304" i="21"/>
  <c r="C304" i="21"/>
  <c r="D304" i="21"/>
  <c r="F304" i="21"/>
  <c r="A305" i="21"/>
  <c r="B305" i="21"/>
  <c r="C305" i="21"/>
  <c r="D305" i="21"/>
  <c r="F305" i="21"/>
  <c r="A306" i="21"/>
  <c r="B306" i="21"/>
  <c r="C306" i="21"/>
  <c r="D306" i="21"/>
  <c r="F306" i="21"/>
  <c r="A307" i="21"/>
  <c r="B307" i="21"/>
  <c r="C307" i="21"/>
  <c r="D307" i="21"/>
  <c r="F307" i="21"/>
  <c r="A308" i="21"/>
  <c r="B308" i="21"/>
  <c r="C308" i="21"/>
  <c r="D308" i="21"/>
  <c r="F308" i="21"/>
  <c r="A309" i="21"/>
  <c r="B309" i="21"/>
  <c r="C309" i="21"/>
  <c r="D309" i="21"/>
  <c r="F309" i="21"/>
  <c r="A310" i="21"/>
  <c r="B310" i="21"/>
  <c r="C310" i="21"/>
  <c r="D310" i="21"/>
  <c r="F310" i="21"/>
  <c r="A311" i="21"/>
  <c r="B311" i="21"/>
  <c r="C311" i="21"/>
  <c r="D311" i="21"/>
  <c r="F311" i="21"/>
  <c r="A312" i="21"/>
  <c r="B312" i="21"/>
  <c r="C312" i="21"/>
  <c r="D312" i="21"/>
  <c r="F312" i="21"/>
  <c r="A313" i="21"/>
  <c r="B313" i="21"/>
  <c r="C313" i="21"/>
  <c r="D313" i="21"/>
  <c r="F313" i="21"/>
  <c r="A314" i="21"/>
  <c r="B314" i="21"/>
  <c r="C314" i="21"/>
  <c r="D314" i="21"/>
  <c r="F314" i="21"/>
  <c r="A315" i="21"/>
  <c r="B315" i="21"/>
  <c r="C315" i="21"/>
  <c r="D315" i="21"/>
  <c r="F315" i="21"/>
  <c r="A316" i="21"/>
  <c r="B316" i="21"/>
  <c r="C316" i="21"/>
  <c r="D316" i="21"/>
  <c r="F316" i="21"/>
  <c r="A317" i="21"/>
  <c r="B317" i="21"/>
  <c r="C317" i="21"/>
  <c r="D317" i="21"/>
  <c r="F317" i="21"/>
  <c r="F288" i="21"/>
  <c r="C288" i="21"/>
  <c r="B288" i="21"/>
  <c r="A288" i="21"/>
  <c r="D288" i="21"/>
  <c r="D256" i="21"/>
  <c r="D257" i="21"/>
  <c r="D258" i="21"/>
  <c r="D259" i="21"/>
  <c r="D260" i="21"/>
  <c r="D261" i="21"/>
  <c r="D262" i="21"/>
  <c r="D263" i="21"/>
  <c r="D264" i="21"/>
  <c r="D265" i="21"/>
  <c r="D266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55" i="21"/>
  <c r="A256" i="21"/>
  <c r="B256" i="21"/>
  <c r="C256" i="21"/>
  <c r="F256" i="21"/>
  <c r="A257" i="21"/>
  <c r="B257" i="21"/>
  <c r="C257" i="21"/>
  <c r="F257" i="21"/>
  <c r="A258" i="21"/>
  <c r="B258" i="21"/>
  <c r="C258" i="21"/>
  <c r="F258" i="21"/>
  <c r="A259" i="21"/>
  <c r="B259" i="21"/>
  <c r="C259" i="21"/>
  <c r="F259" i="21"/>
  <c r="A260" i="21"/>
  <c r="B260" i="21"/>
  <c r="C260" i="21"/>
  <c r="F260" i="21"/>
  <c r="A261" i="21"/>
  <c r="B261" i="21"/>
  <c r="C261" i="21"/>
  <c r="F261" i="21"/>
  <c r="A262" i="21"/>
  <c r="B262" i="21"/>
  <c r="C262" i="21"/>
  <c r="F262" i="21"/>
  <c r="A263" i="21"/>
  <c r="B263" i="21"/>
  <c r="C263" i="21"/>
  <c r="F263" i="21"/>
  <c r="A264" i="21"/>
  <c r="B264" i="21"/>
  <c r="C264" i="21"/>
  <c r="F264" i="21"/>
  <c r="A265" i="21"/>
  <c r="B265" i="21"/>
  <c r="C265" i="21"/>
  <c r="F265" i="21"/>
  <c r="A266" i="21"/>
  <c r="B266" i="21"/>
  <c r="C266" i="21"/>
  <c r="F266" i="21"/>
  <c r="A268" i="21"/>
  <c r="B268" i="21"/>
  <c r="C268" i="21"/>
  <c r="F268" i="21"/>
  <c r="A269" i="21"/>
  <c r="B269" i="21"/>
  <c r="C269" i="21"/>
  <c r="F269" i="21"/>
  <c r="A270" i="21"/>
  <c r="B270" i="21"/>
  <c r="C270" i="21"/>
  <c r="F270" i="21"/>
  <c r="A271" i="21"/>
  <c r="B271" i="21"/>
  <c r="C271" i="21"/>
  <c r="F271" i="21"/>
  <c r="A272" i="21"/>
  <c r="B272" i="21"/>
  <c r="C272" i="21"/>
  <c r="F272" i="21"/>
  <c r="A273" i="21"/>
  <c r="B273" i="21"/>
  <c r="C273" i="21"/>
  <c r="F273" i="21"/>
  <c r="A274" i="21"/>
  <c r="B274" i="21"/>
  <c r="C274" i="21"/>
  <c r="F274" i="21"/>
  <c r="A275" i="21"/>
  <c r="B275" i="21"/>
  <c r="C275" i="21"/>
  <c r="F275" i="21"/>
  <c r="A276" i="21"/>
  <c r="B276" i="21"/>
  <c r="C276" i="21"/>
  <c r="F276" i="21"/>
  <c r="A277" i="21"/>
  <c r="B277" i="21"/>
  <c r="C277" i="21"/>
  <c r="F277" i="21"/>
  <c r="A278" i="21"/>
  <c r="B278" i="21"/>
  <c r="C278" i="21"/>
  <c r="F278" i="21"/>
  <c r="A279" i="21"/>
  <c r="B279" i="21"/>
  <c r="C279" i="21"/>
  <c r="F279" i="21"/>
  <c r="A280" i="21"/>
  <c r="B280" i="21"/>
  <c r="C280" i="21"/>
  <c r="F280" i="21"/>
  <c r="A281" i="21"/>
  <c r="B281" i="21"/>
  <c r="C281" i="21"/>
  <c r="F281" i="21"/>
  <c r="A282" i="21"/>
  <c r="B282" i="21"/>
  <c r="C282" i="21"/>
  <c r="F282" i="21"/>
  <c r="A283" i="21"/>
  <c r="B283" i="21"/>
  <c r="C283" i="21"/>
  <c r="F283" i="21"/>
  <c r="A284" i="21"/>
  <c r="B284" i="21"/>
  <c r="C284" i="21"/>
  <c r="F284" i="21"/>
  <c r="A285" i="21"/>
  <c r="B285" i="21"/>
  <c r="C285" i="21"/>
  <c r="F285" i="21"/>
  <c r="A286" i="21"/>
  <c r="B286" i="21"/>
  <c r="C286" i="21"/>
  <c r="F286" i="21"/>
  <c r="A287" i="21"/>
  <c r="B287" i="21"/>
  <c r="F287" i="21"/>
  <c r="C255" i="21"/>
  <c r="F255" i="21"/>
  <c r="B255" i="21"/>
  <c r="A255" i="21"/>
  <c r="A254" i="21"/>
  <c r="B254" i="21"/>
  <c r="C254" i="21"/>
  <c r="E254" i="21"/>
  <c r="F254" i="21"/>
  <c r="A239" i="21"/>
  <c r="B239" i="21"/>
  <c r="C239" i="21"/>
  <c r="E239" i="21"/>
  <c r="F239" i="21"/>
  <c r="A240" i="21"/>
  <c r="B240" i="21"/>
  <c r="C240" i="21"/>
  <c r="E240" i="21"/>
  <c r="F240" i="21"/>
  <c r="A241" i="21"/>
  <c r="B241" i="21"/>
  <c r="C241" i="21"/>
  <c r="E241" i="21"/>
  <c r="F241" i="21"/>
  <c r="A242" i="21"/>
  <c r="B242" i="21"/>
  <c r="C242" i="21"/>
  <c r="E242" i="21"/>
  <c r="F242" i="21"/>
  <c r="A243" i="21"/>
  <c r="B243" i="21"/>
  <c r="C243" i="21"/>
  <c r="E243" i="21"/>
  <c r="F243" i="21"/>
  <c r="A244" i="21"/>
  <c r="B244" i="21"/>
  <c r="C244" i="21"/>
  <c r="E244" i="21"/>
  <c r="F244" i="21"/>
  <c r="A245" i="21"/>
  <c r="B245" i="21"/>
  <c r="C245" i="21"/>
  <c r="E245" i="21"/>
  <c r="F245" i="21"/>
  <c r="A246" i="21"/>
  <c r="B246" i="21"/>
  <c r="C246" i="21"/>
  <c r="E246" i="21"/>
  <c r="F246" i="21"/>
  <c r="A247" i="21"/>
  <c r="B247" i="21"/>
  <c r="C247" i="21"/>
  <c r="E247" i="21"/>
  <c r="F247" i="21"/>
  <c r="A248" i="21"/>
  <c r="B248" i="21"/>
  <c r="C248" i="21"/>
  <c r="E248" i="21"/>
  <c r="F248" i="21"/>
  <c r="A249" i="21"/>
  <c r="B249" i="21"/>
  <c r="C249" i="21"/>
  <c r="E249" i="21"/>
  <c r="F249" i="21"/>
  <c r="A250" i="21"/>
  <c r="B250" i="21"/>
  <c r="C250" i="21"/>
  <c r="E250" i="21"/>
  <c r="F250" i="21"/>
  <c r="A251" i="21"/>
  <c r="B251" i="21"/>
  <c r="C251" i="21"/>
  <c r="E251" i="21"/>
  <c r="F251" i="21"/>
  <c r="A252" i="21"/>
  <c r="B252" i="21"/>
  <c r="C252" i="21"/>
  <c r="E252" i="21"/>
  <c r="F252" i="21"/>
  <c r="A253" i="21"/>
  <c r="B253" i="21"/>
  <c r="C253" i="21"/>
  <c r="E253" i="21"/>
  <c r="F253" i="21"/>
  <c r="F238" i="21"/>
  <c r="E238" i="21"/>
  <c r="B238" i="21"/>
  <c r="A238" i="21"/>
  <c r="A220" i="21"/>
  <c r="B220" i="21"/>
  <c r="C220" i="21"/>
  <c r="F220" i="21"/>
  <c r="A221" i="21"/>
  <c r="B221" i="21"/>
  <c r="C221" i="21"/>
  <c r="F221" i="21"/>
  <c r="A222" i="21"/>
  <c r="B222" i="21"/>
  <c r="C222" i="21"/>
  <c r="F222" i="21"/>
  <c r="A223" i="21"/>
  <c r="B223" i="21"/>
  <c r="C223" i="21"/>
  <c r="F223" i="21"/>
  <c r="A224" i="21"/>
  <c r="B224" i="21"/>
  <c r="C224" i="21"/>
  <c r="F224" i="21"/>
  <c r="A225" i="21"/>
  <c r="B225" i="21"/>
  <c r="C225" i="21"/>
  <c r="F225" i="21"/>
  <c r="A226" i="21"/>
  <c r="B226" i="21"/>
  <c r="C226" i="21"/>
  <c r="F226" i="21"/>
  <c r="A227" i="21"/>
  <c r="B227" i="21"/>
  <c r="F227" i="21"/>
  <c r="A196" i="21"/>
  <c r="B196" i="21"/>
  <c r="C196" i="21"/>
  <c r="F196" i="21"/>
  <c r="A197" i="21"/>
  <c r="B197" i="21"/>
  <c r="C197" i="21"/>
  <c r="F197" i="21"/>
  <c r="A198" i="21"/>
  <c r="B198" i="21"/>
  <c r="C198" i="21"/>
  <c r="F198" i="21"/>
  <c r="A199" i="21"/>
  <c r="B199" i="21"/>
  <c r="C199" i="21"/>
  <c r="F199" i="21"/>
  <c r="A200" i="21"/>
  <c r="B200" i="21"/>
  <c r="C200" i="21"/>
  <c r="F200" i="21"/>
  <c r="A201" i="21"/>
  <c r="B201" i="21"/>
  <c r="C201" i="21"/>
  <c r="F201" i="21"/>
  <c r="A202" i="21"/>
  <c r="B202" i="21"/>
  <c r="C202" i="21"/>
  <c r="F202" i="21"/>
  <c r="A203" i="21"/>
  <c r="B203" i="21"/>
  <c r="C203" i="21"/>
  <c r="F203" i="21"/>
  <c r="A204" i="21"/>
  <c r="B204" i="21"/>
  <c r="C204" i="21"/>
  <c r="F204" i="21"/>
  <c r="A205" i="21"/>
  <c r="B205" i="21"/>
  <c r="C205" i="21"/>
  <c r="F205" i="21"/>
  <c r="A206" i="21"/>
  <c r="B206" i="21"/>
  <c r="C206" i="21"/>
  <c r="F206" i="21"/>
  <c r="A208" i="21"/>
  <c r="B208" i="21"/>
  <c r="C208" i="21"/>
  <c r="F208" i="21"/>
  <c r="A209" i="21"/>
  <c r="B209" i="21"/>
  <c r="C209" i="21"/>
  <c r="F209" i="21"/>
  <c r="A210" i="21"/>
  <c r="B210" i="21"/>
  <c r="C210" i="21"/>
  <c r="F210" i="21"/>
  <c r="A211" i="21"/>
  <c r="B211" i="21"/>
  <c r="C211" i="21"/>
  <c r="F211" i="21"/>
  <c r="A212" i="21"/>
  <c r="B212" i="21"/>
  <c r="C212" i="21"/>
  <c r="F212" i="21"/>
  <c r="A213" i="21"/>
  <c r="B213" i="21"/>
  <c r="C213" i="21"/>
  <c r="F213" i="21"/>
  <c r="A214" i="21"/>
  <c r="B214" i="21"/>
  <c r="C214" i="21"/>
  <c r="F214" i="21"/>
  <c r="A215" i="21"/>
  <c r="B215" i="21"/>
  <c r="C215" i="21"/>
  <c r="F215" i="21"/>
  <c r="A216" i="21"/>
  <c r="B216" i="21"/>
  <c r="C216" i="21"/>
  <c r="F216" i="21"/>
  <c r="A217" i="21"/>
  <c r="B217" i="21"/>
  <c r="C217" i="21"/>
  <c r="F217" i="21"/>
  <c r="A218" i="21"/>
  <c r="B218" i="21"/>
  <c r="C218" i="21"/>
  <c r="F218" i="21"/>
  <c r="A219" i="21"/>
  <c r="B219" i="21"/>
  <c r="C219" i="21"/>
  <c r="F219" i="21"/>
  <c r="F195" i="21"/>
  <c r="C195" i="21"/>
  <c r="B195" i="21"/>
  <c r="A192" i="21"/>
  <c r="B192" i="21"/>
  <c r="D192" i="21"/>
  <c r="F192" i="21"/>
  <c r="A159" i="21"/>
  <c r="B159" i="21"/>
  <c r="D159" i="21"/>
  <c r="F159" i="21"/>
  <c r="A126" i="21"/>
  <c r="B126" i="21"/>
  <c r="D126" i="21"/>
  <c r="F126" i="21"/>
  <c r="A93" i="21"/>
  <c r="B93" i="21"/>
  <c r="D93" i="21"/>
  <c r="F93" i="21"/>
  <c r="A94" i="21"/>
  <c r="B94" i="21"/>
  <c r="C94" i="21"/>
  <c r="D94" i="21"/>
  <c r="F94" i="21"/>
  <c r="A60" i="21"/>
  <c r="B60" i="21"/>
  <c r="D60" i="21"/>
  <c r="F60" i="21"/>
  <c r="C161" i="21"/>
  <c r="C162" i="21"/>
  <c r="C163" i="21"/>
  <c r="C164" i="21"/>
  <c r="C165" i="21"/>
  <c r="C166" i="21"/>
  <c r="C167" i="21"/>
  <c r="C168" i="21"/>
  <c r="C169" i="21"/>
  <c r="C170" i="21"/>
  <c r="C171" i="21"/>
  <c r="C173" i="21"/>
  <c r="C174" i="21"/>
  <c r="C175" i="21"/>
  <c r="C176" i="21"/>
  <c r="C177" i="21"/>
  <c r="C178" i="21"/>
  <c r="C179" i="21"/>
  <c r="C180" i="21"/>
  <c r="C181" i="21"/>
  <c r="C182" i="21"/>
  <c r="C183" i="21"/>
  <c r="C184" i="21"/>
  <c r="C185" i="21"/>
  <c r="C186" i="21"/>
  <c r="C187" i="21"/>
  <c r="C188" i="21"/>
  <c r="C189" i="21"/>
  <c r="C190" i="21"/>
  <c r="C191" i="21"/>
  <c r="C160" i="21"/>
  <c r="C128" i="21"/>
  <c r="C129" i="21"/>
  <c r="C130" i="21"/>
  <c r="C131" i="21"/>
  <c r="C132" i="21"/>
  <c r="C133" i="21"/>
  <c r="C134" i="21"/>
  <c r="C135" i="21"/>
  <c r="C136" i="21"/>
  <c r="C137" i="21"/>
  <c r="C138" i="21"/>
  <c r="C140" i="21"/>
  <c r="C141" i="21"/>
  <c r="C142" i="21"/>
  <c r="C143" i="21"/>
  <c r="C144" i="21"/>
  <c r="C145" i="21"/>
  <c r="C146" i="21"/>
  <c r="C147" i="21"/>
  <c r="C148" i="21"/>
  <c r="C149" i="21"/>
  <c r="C150" i="21"/>
  <c r="C151" i="21"/>
  <c r="C152" i="21"/>
  <c r="C153" i="21"/>
  <c r="C154" i="21"/>
  <c r="C155" i="21"/>
  <c r="C156" i="21"/>
  <c r="C157" i="21"/>
  <c r="C158" i="21"/>
  <c r="C127" i="21"/>
  <c r="C95" i="21"/>
  <c r="C96" i="21"/>
  <c r="C97" i="21"/>
  <c r="C98" i="21"/>
  <c r="C99" i="21"/>
  <c r="C100" i="21"/>
  <c r="C101" i="21"/>
  <c r="C102" i="21"/>
  <c r="C103" i="21"/>
  <c r="C104" i="21"/>
  <c r="C105" i="21"/>
  <c r="C107" i="21"/>
  <c r="C108" i="21"/>
  <c r="C109" i="21"/>
  <c r="C110" i="21"/>
  <c r="C111" i="21"/>
  <c r="C112" i="21"/>
  <c r="C113" i="21"/>
  <c r="C114" i="21"/>
  <c r="C115" i="21"/>
  <c r="C116" i="21"/>
  <c r="C117" i="21"/>
  <c r="C118" i="21"/>
  <c r="C119" i="21"/>
  <c r="C120" i="21"/>
  <c r="C121" i="21"/>
  <c r="C122" i="21"/>
  <c r="C123" i="21"/>
  <c r="C124" i="21"/>
  <c r="C125" i="21"/>
  <c r="C62" i="21"/>
  <c r="C63" i="21"/>
  <c r="C64" i="21"/>
  <c r="C65" i="21"/>
  <c r="C66" i="21"/>
  <c r="C67" i="21"/>
  <c r="C68" i="21"/>
  <c r="C69" i="21"/>
  <c r="C70" i="21"/>
  <c r="C71" i="21"/>
  <c r="C72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C86" i="21"/>
  <c r="C87" i="21"/>
  <c r="C88" i="21"/>
  <c r="C89" i="21"/>
  <c r="C90" i="21"/>
  <c r="C91" i="21"/>
  <c r="C92" i="21"/>
  <c r="C61" i="21"/>
  <c r="C29" i="21"/>
  <c r="C30" i="21"/>
  <c r="C31" i="21"/>
  <c r="C32" i="21"/>
  <c r="C33" i="21"/>
  <c r="C34" i="21"/>
  <c r="C35" i="21"/>
  <c r="C36" i="21"/>
  <c r="C37" i="21"/>
  <c r="C38" i="21"/>
  <c r="C39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28" i="21"/>
  <c r="A195" i="21"/>
  <c r="F194" i="21"/>
  <c r="F193" i="21"/>
  <c r="E194" i="21"/>
  <c r="E193" i="21"/>
  <c r="B194" i="21"/>
  <c r="B193" i="21"/>
  <c r="A194" i="21"/>
  <c r="A193" i="21"/>
  <c r="B25" i="21"/>
  <c r="B26" i="21"/>
  <c r="B27" i="21"/>
  <c r="B24" i="21"/>
  <c r="B23" i="21"/>
  <c r="B22" i="21"/>
  <c r="B21" i="21"/>
  <c r="B19" i="21"/>
  <c r="B20" i="21"/>
  <c r="B18" i="21"/>
  <c r="B16" i="21"/>
  <c r="B7" i="21"/>
  <c r="B8" i="21"/>
  <c r="B9" i="21"/>
  <c r="B10" i="21"/>
  <c r="B11" i="21"/>
  <c r="B12" i="21"/>
  <c r="B13" i="21"/>
  <c r="B14" i="21"/>
  <c r="B15" i="21"/>
  <c r="B6" i="21"/>
  <c r="A161" i="21"/>
  <c r="B161" i="21"/>
  <c r="A162" i="21"/>
  <c r="B162" i="21"/>
  <c r="A163" i="21"/>
  <c r="B163" i="21"/>
  <c r="A164" i="21"/>
  <c r="B164" i="21"/>
  <c r="A165" i="21"/>
  <c r="B165" i="21"/>
  <c r="A166" i="21"/>
  <c r="B166" i="21"/>
  <c r="A167" i="21"/>
  <c r="B167" i="21"/>
  <c r="A168" i="21"/>
  <c r="B168" i="21"/>
  <c r="A169" i="21"/>
  <c r="B169" i="21"/>
  <c r="A170" i="21"/>
  <c r="B170" i="21"/>
  <c r="A171" i="21"/>
  <c r="B171" i="21"/>
  <c r="A173" i="21"/>
  <c r="B173" i="21"/>
  <c r="A174" i="21"/>
  <c r="B174" i="21"/>
  <c r="A175" i="21"/>
  <c r="B175" i="21"/>
  <c r="A176" i="21"/>
  <c r="B176" i="21"/>
  <c r="A177" i="21"/>
  <c r="B177" i="21"/>
  <c r="A178" i="21"/>
  <c r="B178" i="21"/>
  <c r="A179" i="21"/>
  <c r="B179" i="21"/>
  <c r="A180" i="21"/>
  <c r="B180" i="21"/>
  <c r="A181" i="21"/>
  <c r="B181" i="21"/>
  <c r="A182" i="21"/>
  <c r="B182" i="21"/>
  <c r="A183" i="21"/>
  <c r="B183" i="21"/>
  <c r="A184" i="21"/>
  <c r="B184" i="21"/>
  <c r="A185" i="21"/>
  <c r="B185" i="21"/>
  <c r="A186" i="21"/>
  <c r="B186" i="21"/>
  <c r="A187" i="21"/>
  <c r="B187" i="21"/>
  <c r="A188" i="21"/>
  <c r="B188" i="21"/>
  <c r="A189" i="21"/>
  <c r="B189" i="21"/>
  <c r="A190" i="21"/>
  <c r="B190" i="21"/>
  <c r="A191" i="21"/>
  <c r="B191" i="21"/>
  <c r="F161" i="21"/>
  <c r="F162" i="21"/>
  <c r="F163" i="21"/>
  <c r="F164" i="21"/>
  <c r="F165" i="21"/>
  <c r="F166" i="21"/>
  <c r="F167" i="21"/>
  <c r="F168" i="21"/>
  <c r="F169" i="21"/>
  <c r="F170" i="21"/>
  <c r="F171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D161" i="21"/>
  <c r="D162" i="21"/>
  <c r="D163" i="21"/>
  <c r="D164" i="21"/>
  <c r="D165" i="21"/>
  <c r="D166" i="21"/>
  <c r="D167" i="21"/>
  <c r="D168" i="21"/>
  <c r="D169" i="21"/>
  <c r="D170" i="21"/>
  <c r="D171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60" i="21"/>
  <c r="F160" i="21"/>
  <c r="A160" i="21"/>
  <c r="B160" i="21"/>
  <c r="D158" i="21"/>
  <c r="D157" i="21"/>
  <c r="D156" i="21"/>
  <c r="D155" i="21"/>
  <c r="D154" i="21"/>
  <c r="D153" i="21"/>
  <c r="D152" i="21"/>
  <c r="D151" i="21"/>
  <c r="D150" i="21"/>
  <c r="D149" i="21"/>
  <c r="D148" i="21"/>
  <c r="D147" i="21"/>
  <c r="D146" i="21"/>
  <c r="D145" i="21"/>
  <c r="D144" i="21"/>
  <c r="D143" i="21"/>
  <c r="D142" i="21"/>
  <c r="D141" i="21"/>
  <c r="D140" i="21"/>
  <c r="D138" i="21"/>
  <c r="D137" i="21"/>
  <c r="D136" i="21"/>
  <c r="D135" i="21"/>
  <c r="D134" i="21"/>
  <c r="D133" i="21"/>
  <c r="D132" i="21"/>
  <c r="D131" i="21"/>
  <c r="D130" i="21"/>
  <c r="D129" i="21"/>
  <c r="D128" i="21"/>
  <c r="D127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5" i="21"/>
  <c r="F104" i="21"/>
  <c r="F103" i="21"/>
  <c r="F102" i="21"/>
  <c r="F101" i="21"/>
  <c r="F100" i="21"/>
  <c r="F99" i="21"/>
  <c r="F98" i="21"/>
  <c r="F97" i="21"/>
  <c r="F96" i="21"/>
  <c r="F95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5" i="21"/>
  <c r="B104" i="21"/>
  <c r="B103" i="21"/>
  <c r="B102" i="21"/>
  <c r="B101" i="21"/>
  <c r="B100" i="21"/>
  <c r="B99" i="21"/>
  <c r="B98" i="21"/>
  <c r="B97" i="21"/>
  <c r="B96" i="21"/>
  <c r="B95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F29" i="21"/>
  <c r="F30" i="21"/>
  <c r="F31" i="21"/>
  <c r="F32" i="21"/>
  <c r="F33" i="21"/>
  <c r="F34" i="21"/>
  <c r="F35" i="21"/>
  <c r="F36" i="21"/>
  <c r="F37" i="21"/>
  <c r="F38" i="21"/>
  <c r="F39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28" i="21"/>
  <c r="F7" i="21"/>
  <c r="G7" i="21" s="1"/>
  <c r="G16" i="21"/>
  <c r="F16" i="21"/>
  <c r="F9" i="21"/>
  <c r="F10" i="21"/>
  <c r="F11" i="21"/>
  <c r="F12" i="21"/>
  <c r="F13" i="21"/>
  <c r="F14" i="21"/>
  <c r="F15" i="21"/>
  <c r="F18" i="21"/>
  <c r="F19" i="21"/>
  <c r="F20" i="21"/>
  <c r="F8" i="21"/>
  <c r="G19" i="21"/>
  <c r="G20" i="21"/>
  <c r="G18" i="21"/>
  <c r="G11" i="21"/>
  <c r="G12" i="21"/>
  <c r="G13" i="21"/>
  <c r="G14" i="21"/>
  <c r="G15" i="21"/>
  <c r="G10" i="21"/>
  <c r="G9" i="21"/>
  <c r="G8" i="21"/>
  <c r="E19" i="1"/>
  <c r="B2" i="21" s="1"/>
  <c r="A19" i="21"/>
  <c r="A20" i="21"/>
  <c r="A18" i="21"/>
  <c r="B1" i="21"/>
  <c r="G6" i="21"/>
  <c r="A158" i="21"/>
  <c r="A157" i="21"/>
  <c r="A156" i="21"/>
  <c r="A155" i="21"/>
  <c r="A154" i="21"/>
  <c r="A153" i="21"/>
  <c r="A152" i="21"/>
  <c r="A151" i="21"/>
  <c r="A150" i="21"/>
  <c r="A149" i="21"/>
  <c r="A148" i="21"/>
  <c r="A147" i="21"/>
  <c r="A146" i="21"/>
  <c r="A145" i="21"/>
  <c r="A144" i="21"/>
  <c r="A143" i="21"/>
  <c r="A142" i="21"/>
  <c r="A141" i="21"/>
  <c r="A140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30" i="21"/>
  <c r="A31" i="21"/>
  <c r="A32" i="21"/>
  <c r="A33" i="21"/>
  <c r="A34" i="21"/>
  <c r="A35" i="21"/>
  <c r="A36" i="21"/>
  <c r="A37" i="21"/>
  <c r="A38" i="21"/>
  <c r="A39" i="21"/>
  <c r="A41" i="21"/>
  <c r="A42" i="21"/>
  <c r="A43" i="21"/>
  <c r="A44" i="21"/>
  <c r="A45" i="21"/>
  <c r="A46" i="21"/>
  <c r="A47" i="21"/>
  <c r="A48" i="21"/>
  <c r="A49" i="21"/>
  <c r="A50" i="21"/>
  <c r="A51" i="21"/>
  <c r="A52" i="21"/>
  <c r="A53" i="21"/>
  <c r="A54" i="21"/>
  <c r="A55" i="21"/>
  <c r="A56" i="21"/>
  <c r="A57" i="21"/>
  <c r="A58" i="21"/>
  <c r="A59" i="21"/>
  <c r="A61" i="21"/>
  <c r="A62" i="21"/>
  <c r="A63" i="21"/>
  <c r="A64" i="21"/>
  <c r="A65" i="21"/>
  <c r="A66" i="21"/>
  <c r="A67" i="21"/>
  <c r="A68" i="21"/>
  <c r="A69" i="21"/>
  <c r="A70" i="21"/>
  <c r="A71" i="21"/>
  <c r="A72" i="21"/>
  <c r="A74" i="21"/>
  <c r="A75" i="21"/>
  <c r="A76" i="21"/>
  <c r="A77" i="21"/>
  <c r="A78" i="21"/>
  <c r="A79" i="21"/>
  <c r="A80" i="21"/>
  <c r="A81" i="21"/>
  <c r="A82" i="21"/>
  <c r="A83" i="21"/>
  <c r="A84" i="21"/>
  <c r="A85" i="21"/>
  <c r="A86" i="21"/>
  <c r="A87" i="21"/>
  <c r="A88" i="21"/>
  <c r="A89" i="21"/>
  <c r="A90" i="21"/>
  <c r="A91" i="21"/>
  <c r="A92" i="21"/>
  <c r="A95" i="21"/>
  <c r="A96" i="21"/>
  <c r="A97" i="21"/>
  <c r="A98" i="21"/>
  <c r="A99" i="21"/>
  <c r="A100" i="21"/>
  <c r="A101" i="21"/>
  <c r="A102" i="21"/>
  <c r="A103" i="21"/>
  <c r="A104" i="21"/>
  <c r="A105" i="21"/>
  <c r="A107" i="21"/>
  <c r="A108" i="21"/>
  <c r="A109" i="21"/>
  <c r="A110" i="21"/>
  <c r="A111" i="21"/>
  <c r="A112" i="21"/>
  <c r="A113" i="21"/>
  <c r="A114" i="21"/>
  <c r="A115" i="21"/>
  <c r="A116" i="21"/>
  <c r="A117" i="21"/>
  <c r="A118" i="21"/>
  <c r="A119" i="21"/>
  <c r="A120" i="21"/>
  <c r="A121" i="21"/>
  <c r="A122" i="21"/>
  <c r="A123" i="21"/>
  <c r="A124" i="21"/>
  <c r="A125" i="21"/>
  <c r="A29" i="21"/>
  <c r="A28" i="21"/>
  <c r="A25" i="21"/>
  <c r="A26" i="21"/>
  <c r="A27" i="21"/>
  <c r="A24" i="21"/>
  <c r="A22" i="21"/>
  <c r="A23" i="21"/>
  <c r="A21" i="21"/>
  <c r="A14" i="21"/>
  <c r="A15" i="21"/>
  <c r="A10" i="21"/>
  <c r="A11" i="21"/>
  <c r="A12" i="21"/>
  <c r="A13" i="21"/>
  <c r="A9" i="21"/>
  <c r="A8" i="21"/>
  <c r="D125" i="21"/>
  <c r="D124" i="21"/>
  <c r="D123" i="21"/>
  <c r="D122" i="21"/>
  <c r="D121" i="21"/>
  <c r="D120" i="21"/>
  <c r="D119" i="21"/>
  <c r="D118" i="21"/>
  <c r="D117" i="21"/>
  <c r="D116" i="21"/>
  <c r="D115" i="21"/>
  <c r="D114" i="21"/>
  <c r="D113" i="21"/>
  <c r="D112" i="21"/>
  <c r="D111" i="21"/>
  <c r="D110" i="21"/>
  <c r="D109" i="21"/>
  <c r="D108" i="21"/>
  <c r="D107" i="21"/>
  <c r="D105" i="21"/>
  <c r="D104" i="21"/>
  <c r="D103" i="21"/>
  <c r="D102" i="21"/>
  <c r="D101" i="21"/>
  <c r="D100" i="21"/>
  <c r="D99" i="21"/>
  <c r="D98" i="21"/>
  <c r="D97" i="21"/>
  <c r="D96" i="21"/>
  <c r="D95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77" i="21"/>
  <c r="D76" i="21"/>
  <c r="D75" i="21"/>
  <c r="D74" i="21"/>
  <c r="D72" i="21"/>
  <c r="D71" i="21"/>
  <c r="D70" i="21"/>
  <c r="D69" i="21"/>
  <c r="D68" i="21"/>
  <c r="D67" i="21"/>
  <c r="D66" i="21"/>
  <c r="D65" i="21"/>
  <c r="D64" i="21"/>
  <c r="D63" i="21"/>
  <c r="D62" i="21"/>
  <c r="D61" i="21"/>
  <c r="D59" i="2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E27" i="21"/>
  <c r="E26" i="21"/>
  <c r="E25" i="21"/>
  <c r="E24" i="21"/>
  <c r="E23" i="21"/>
  <c r="E22" i="21"/>
  <c r="E21" i="21"/>
  <c r="M129" i="8"/>
  <c r="O185" i="8" s="1"/>
  <c r="M130" i="8"/>
  <c r="O186" i="8" s="1"/>
  <c r="M131" i="8"/>
  <c r="O187" i="8" s="1"/>
  <c r="M132" i="8"/>
  <c r="O188" i="8" s="1"/>
  <c r="M133" i="8"/>
  <c r="O189" i="8" s="1"/>
  <c r="M134" i="8"/>
  <c r="O190" i="8" s="1"/>
  <c r="M135" i="8"/>
  <c r="O191" i="8" s="1"/>
  <c r="M136" i="8"/>
  <c r="O192" i="8" s="1"/>
  <c r="M137" i="8"/>
  <c r="O193" i="8" s="1"/>
  <c r="M138" i="8"/>
  <c r="O194" i="8" s="1"/>
  <c r="M139" i="8"/>
  <c r="O195" i="8" s="1"/>
  <c r="M141" i="8"/>
  <c r="O197" i="8" s="1"/>
  <c r="M142" i="8"/>
  <c r="O198" i="8" s="1"/>
  <c r="M143" i="8"/>
  <c r="O199" i="8" s="1"/>
  <c r="M144" i="8"/>
  <c r="O200" i="8" s="1"/>
  <c r="M145" i="8"/>
  <c r="O201" i="8" s="1"/>
  <c r="M146" i="8"/>
  <c r="O202" i="8" s="1"/>
  <c r="M147" i="8"/>
  <c r="O203" i="8" s="1"/>
  <c r="M148" i="8"/>
  <c r="O204" i="8" s="1"/>
  <c r="M149" i="8"/>
  <c r="O205" i="8" s="1"/>
  <c r="M150" i="8"/>
  <c r="O206" i="8" s="1"/>
  <c r="M151" i="8"/>
  <c r="O207" i="8" s="1"/>
  <c r="M152" i="8"/>
  <c r="O208" i="8" s="1"/>
  <c r="M153" i="8"/>
  <c r="O209" i="8" s="1"/>
  <c r="M154" i="8"/>
  <c r="O210" i="8" s="1"/>
  <c r="M155" i="8"/>
  <c r="O211" i="8" s="1"/>
  <c r="M156" i="8"/>
  <c r="O212" i="8" s="1"/>
  <c r="M157" i="8"/>
  <c r="O213" i="8" s="1"/>
  <c r="M158" i="8"/>
  <c r="O214" i="8" s="1"/>
  <c r="M159" i="8"/>
  <c r="O215" i="8" s="1"/>
  <c r="M128" i="8"/>
  <c r="O184" i="8" s="1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M91" i="8"/>
  <c r="N185" i="8" s="1"/>
  <c r="M92" i="8"/>
  <c r="N186" i="8" s="1"/>
  <c r="M93" i="8"/>
  <c r="N187" i="8" s="1"/>
  <c r="M94" i="8"/>
  <c r="N188" i="8" s="1"/>
  <c r="M95" i="8"/>
  <c r="N189" i="8" s="1"/>
  <c r="M96" i="8"/>
  <c r="N190" i="8" s="1"/>
  <c r="M97" i="8"/>
  <c r="N191" i="8" s="1"/>
  <c r="M98" i="8"/>
  <c r="N192" i="8" s="1"/>
  <c r="M99" i="8"/>
  <c r="N193" i="8" s="1"/>
  <c r="M100" i="8"/>
  <c r="N194" i="8" s="1"/>
  <c r="M101" i="8"/>
  <c r="N195" i="8" s="1"/>
  <c r="M103" i="8"/>
  <c r="N197" i="8" s="1"/>
  <c r="M104" i="8"/>
  <c r="N198" i="8" s="1"/>
  <c r="M105" i="8"/>
  <c r="N199" i="8" s="1"/>
  <c r="M106" i="8"/>
  <c r="N200" i="8" s="1"/>
  <c r="M107" i="8"/>
  <c r="N201" i="8" s="1"/>
  <c r="M108" i="8"/>
  <c r="N202" i="8" s="1"/>
  <c r="M109" i="8"/>
  <c r="N203" i="8" s="1"/>
  <c r="M110" i="8"/>
  <c r="N204" i="8" s="1"/>
  <c r="M111" i="8"/>
  <c r="N205" i="8" s="1"/>
  <c r="M112" i="8"/>
  <c r="N206" i="8" s="1"/>
  <c r="M113" i="8"/>
  <c r="N207" i="8" s="1"/>
  <c r="M114" i="8"/>
  <c r="N208" i="8" s="1"/>
  <c r="M115" i="8"/>
  <c r="N209" i="8" s="1"/>
  <c r="M116" i="8"/>
  <c r="N210" i="8" s="1"/>
  <c r="M117" i="8"/>
  <c r="N211" i="8" s="1"/>
  <c r="M118" i="8"/>
  <c r="N212" i="8" s="1"/>
  <c r="M119" i="8"/>
  <c r="N213" i="8" s="1"/>
  <c r="M120" i="8"/>
  <c r="N214" i="8" s="1"/>
  <c r="M121" i="8"/>
  <c r="N215" i="8" s="1"/>
  <c r="M90" i="8"/>
  <c r="N184" i="8" s="1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1" i="8"/>
  <c r="O100" i="8"/>
  <c r="O99" i="8"/>
  <c r="O98" i="8"/>
  <c r="O97" i="8"/>
  <c r="O96" i="8"/>
  <c r="O95" i="8"/>
  <c r="O94" i="8"/>
  <c r="O93" i="8"/>
  <c r="O92" i="8"/>
  <c r="O91" i="8"/>
  <c r="O90" i="8"/>
  <c r="S155" i="8" l="1"/>
  <c r="R147" i="8"/>
  <c r="S136" i="8"/>
  <c r="S157" i="8"/>
  <c r="S147" i="8"/>
  <c r="R138" i="8"/>
  <c r="R155" i="8"/>
  <c r="S145" i="8"/>
  <c r="R136" i="8"/>
  <c r="S153" i="8"/>
  <c r="R145" i="8"/>
  <c r="S134" i="8"/>
  <c r="R153" i="8"/>
  <c r="S143" i="8"/>
  <c r="R134" i="8"/>
  <c r="S151" i="8"/>
  <c r="R143" i="8"/>
  <c r="S132" i="8"/>
  <c r="S159" i="8"/>
  <c r="R151" i="8"/>
  <c r="S141" i="8"/>
  <c r="S130" i="8"/>
  <c r="R159" i="8"/>
  <c r="S149" i="8"/>
  <c r="S138" i="8"/>
  <c r="R130" i="8"/>
  <c r="T159" i="8"/>
  <c r="T157" i="8"/>
  <c r="T155" i="8"/>
  <c r="T153" i="8"/>
  <c r="T151" i="8"/>
  <c r="T149" i="8"/>
  <c r="T147" i="8"/>
  <c r="T145" i="8"/>
  <c r="T143" i="8"/>
  <c r="T141" i="8"/>
  <c r="T138" i="8"/>
  <c r="T136" i="8"/>
  <c r="T134" i="8"/>
  <c r="T132" i="8"/>
  <c r="T130" i="8"/>
  <c r="R157" i="8"/>
  <c r="R149" i="8"/>
  <c r="R141" i="8"/>
  <c r="Q159" i="8"/>
  <c r="Q157" i="8"/>
  <c r="Q155" i="8"/>
  <c r="Q153" i="8"/>
  <c r="Q151" i="8"/>
  <c r="Q149" i="8"/>
  <c r="Q147" i="8"/>
  <c r="Q145" i="8"/>
  <c r="Q143" i="8"/>
  <c r="Q141" i="8"/>
  <c r="Q138" i="8"/>
  <c r="Q136" i="8"/>
  <c r="Q134" i="8"/>
  <c r="Q132" i="8"/>
  <c r="Q130" i="8"/>
  <c r="T158" i="8"/>
  <c r="T156" i="8"/>
  <c r="T154" i="8"/>
  <c r="T152" i="8"/>
  <c r="T150" i="8"/>
  <c r="T148" i="8"/>
  <c r="T146" i="8"/>
  <c r="T144" i="8"/>
  <c r="T142" i="8"/>
  <c r="T139" i="8"/>
  <c r="T137" i="8"/>
  <c r="T135" i="8"/>
  <c r="T133" i="8"/>
  <c r="T131" i="8"/>
  <c r="T129" i="8"/>
  <c r="S158" i="8"/>
  <c r="S156" i="8"/>
  <c r="S154" i="8"/>
  <c r="S152" i="8"/>
  <c r="S150" i="8"/>
  <c r="S148" i="8"/>
  <c r="S146" i="8"/>
  <c r="S144" i="8"/>
  <c r="S142" i="8"/>
  <c r="S139" i="8"/>
  <c r="S137" i="8"/>
  <c r="S135" i="8"/>
  <c r="S133" i="8"/>
  <c r="S131" i="8"/>
  <c r="S129" i="8"/>
  <c r="R132" i="8"/>
  <c r="R158" i="8"/>
  <c r="R156" i="8"/>
  <c r="R154" i="8"/>
  <c r="R152" i="8"/>
  <c r="R150" i="8"/>
  <c r="R148" i="8"/>
  <c r="R146" i="8"/>
  <c r="R144" i="8"/>
  <c r="R142" i="8"/>
  <c r="R139" i="8"/>
  <c r="R137" i="8"/>
  <c r="R135" i="8"/>
  <c r="R133" i="8"/>
  <c r="R131" i="8"/>
  <c r="R129" i="8"/>
  <c r="Q158" i="8"/>
  <c r="Q156" i="8"/>
  <c r="Q154" i="8"/>
  <c r="Q152" i="8"/>
  <c r="Q150" i="8"/>
  <c r="Q148" i="8"/>
  <c r="Q146" i="8"/>
  <c r="Q144" i="8"/>
  <c r="Q142" i="8"/>
  <c r="Q139" i="8"/>
  <c r="Q137" i="8"/>
  <c r="Q135" i="8"/>
  <c r="Q133" i="8"/>
  <c r="Q131" i="8"/>
  <c r="Q129" i="8"/>
  <c r="T128" i="8"/>
  <c r="S128" i="8"/>
  <c r="R128" i="8"/>
  <c r="Q128" i="8"/>
  <c r="S121" i="8"/>
  <c r="R111" i="8"/>
  <c r="S119" i="8"/>
  <c r="S111" i="8"/>
  <c r="R103" i="8"/>
  <c r="S100" i="8"/>
  <c r="S92" i="8"/>
  <c r="R92" i="8"/>
  <c r="S113" i="8"/>
  <c r="S103" i="8"/>
  <c r="R94" i="8"/>
  <c r="R119" i="8"/>
  <c r="S109" i="8"/>
  <c r="R100" i="8"/>
  <c r="S117" i="8"/>
  <c r="R109" i="8"/>
  <c r="S98" i="8"/>
  <c r="R117" i="8"/>
  <c r="S107" i="8"/>
  <c r="R98" i="8"/>
  <c r="S115" i="8"/>
  <c r="R107" i="8"/>
  <c r="S96" i="8"/>
  <c r="R115" i="8"/>
  <c r="S105" i="8"/>
  <c r="S94" i="8"/>
  <c r="T121" i="8"/>
  <c r="T119" i="8"/>
  <c r="T117" i="8"/>
  <c r="T115" i="8"/>
  <c r="T113" i="8"/>
  <c r="T111" i="8"/>
  <c r="T109" i="8"/>
  <c r="T107" i="8"/>
  <c r="T105" i="8"/>
  <c r="T103" i="8"/>
  <c r="T100" i="8"/>
  <c r="T98" i="8"/>
  <c r="T96" i="8"/>
  <c r="T94" i="8"/>
  <c r="T92" i="8"/>
  <c r="R121" i="8"/>
  <c r="R113" i="8"/>
  <c r="R105" i="8"/>
  <c r="Q121" i="8"/>
  <c r="Q119" i="8"/>
  <c r="Q117" i="8"/>
  <c r="Q115" i="8"/>
  <c r="Q113" i="8"/>
  <c r="Q111" i="8"/>
  <c r="Q109" i="8"/>
  <c r="Q107" i="8"/>
  <c r="Q105" i="8"/>
  <c r="Q103" i="8"/>
  <c r="Q100" i="8"/>
  <c r="Q98" i="8"/>
  <c r="Q96" i="8"/>
  <c r="Q94" i="8"/>
  <c r="Q92" i="8"/>
  <c r="T120" i="8"/>
  <c r="T118" i="8"/>
  <c r="T116" i="8"/>
  <c r="T114" i="8"/>
  <c r="T112" i="8"/>
  <c r="T110" i="8"/>
  <c r="T108" i="8"/>
  <c r="T106" i="8"/>
  <c r="T104" i="8"/>
  <c r="T101" i="8"/>
  <c r="T99" i="8"/>
  <c r="T97" i="8"/>
  <c r="T95" i="8"/>
  <c r="T93" i="8"/>
  <c r="T91" i="8"/>
  <c r="S120" i="8"/>
  <c r="S118" i="8"/>
  <c r="S116" i="8"/>
  <c r="S114" i="8"/>
  <c r="S112" i="8"/>
  <c r="S110" i="8"/>
  <c r="S108" i="8"/>
  <c r="S106" i="8"/>
  <c r="S104" i="8"/>
  <c r="S101" i="8"/>
  <c r="S99" i="8"/>
  <c r="S97" i="8"/>
  <c r="S95" i="8"/>
  <c r="S93" i="8"/>
  <c r="S91" i="8"/>
  <c r="R96" i="8"/>
  <c r="R120" i="8"/>
  <c r="R118" i="8"/>
  <c r="R116" i="8"/>
  <c r="R114" i="8"/>
  <c r="R112" i="8"/>
  <c r="R110" i="8"/>
  <c r="R108" i="8"/>
  <c r="R106" i="8"/>
  <c r="R104" i="8"/>
  <c r="R101" i="8"/>
  <c r="R99" i="8"/>
  <c r="R97" i="8"/>
  <c r="R95" i="8"/>
  <c r="R93" i="8"/>
  <c r="R91" i="8"/>
  <c r="Q120" i="8"/>
  <c r="Q118" i="8"/>
  <c r="Q116" i="8"/>
  <c r="Q114" i="8"/>
  <c r="Q112" i="8"/>
  <c r="Q110" i="8"/>
  <c r="Q108" i="8"/>
  <c r="Q106" i="8"/>
  <c r="Q104" i="8"/>
  <c r="Q101" i="8"/>
  <c r="Q99" i="8"/>
  <c r="Q97" i="8"/>
  <c r="Q95" i="8"/>
  <c r="Q93" i="8"/>
  <c r="Q91" i="8"/>
  <c r="T90" i="8"/>
  <c r="S90" i="8"/>
  <c r="R90" i="8"/>
  <c r="Q90" i="8"/>
  <c r="C1100" i="21"/>
  <c r="C1110" i="21"/>
  <c r="C1094" i="21"/>
  <c r="C1104" i="21"/>
  <c r="C1101" i="21"/>
  <c r="C1111" i="21"/>
  <c r="C1093" i="21"/>
  <c r="C1103" i="21"/>
  <c r="C1108" i="21"/>
  <c r="C1098" i="21"/>
  <c r="C1107" i="21"/>
  <c r="C1097" i="21"/>
  <c r="C1109" i="21"/>
  <c r="C1099" i="21"/>
  <c r="C1106" i="21"/>
  <c r="C1096" i="21"/>
  <c r="C1105" i="21"/>
  <c r="C1078" i="21"/>
  <c r="C1074" i="21"/>
  <c r="C1070" i="21"/>
  <c r="C1066" i="21"/>
  <c r="C1061" i="21"/>
  <c r="C1057" i="21"/>
  <c r="C1053" i="21"/>
  <c r="C754" i="21"/>
  <c r="C1050" i="21"/>
  <c r="C1079" i="21"/>
  <c r="C1075" i="21"/>
  <c r="C1071" i="21"/>
  <c r="C1067" i="21"/>
  <c r="C1063" i="21"/>
  <c r="C1058" i="21"/>
  <c r="C1054" i="21"/>
  <c r="C679" i="21"/>
  <c r="C934" i="21"/>
  <c r="C868" i="21"/>
  <c r="C1080" i="21"/>
  <c r="C1076" i="21"/>
  <c r="C1072" i="21"/>
  <c r="C1068" i="21"/>
  <c r="C1064" i="21"/>
  <c r="C1059" i="21"/>
  <c r="C1055" i="21"/>
  <c r="C1051" i="21"/>
  <c r="C1081" i="21"/>
  <c r="C1077" i="21"/>
  <c r="C1073" i="21"/>
  <c r="C1069" i="21"/>
  <c r="C1065" i="21"/>
  <c r="C1060" i="21"/>
  <c r="C1056" i="21"/>
  <c r="C1052" i="21"/>
  <c r="C745" i="21"/>
  <c r="C926" i="21"/>
  <c r="C860" i="21"/>
  <c r="C729" i="21"/>
  <c r="C663" i="21"/>
  <c r="C918" i="21"/>
  <c r="C852" i="21"/>
  <c r="C721" i="21"/>
  <c r="C655" i="21"/>
  <c r="C909" i="21"/>
  <c r="C843" i="21"/>
  <c r="C795" i="21"/>
  <c r="C712" i="21"/>
  <c r="C646" i="21"/>
  <c r="C967" i="21"/>
  <c r="C901" i="21"/>
  <c r="C835" i="21"/>
  <c r="C787" i="21"/>
  <c r="C959" i="21"/>
  <c r="C893" i="21"/>
  <c r="C827" i="21"/>
  <c r="C778" i="21"/>
  <c r="C696" i="21"/>
  <c r="C951" i="21"/>
  <c r="C885" i="21"/>
  <c r="C819" i="21"/>
  <c r="C762" i="21"/>
  <c r="C688" i="21"/>
  <c r="C942" i="21"/>
  <c r="C876" i="21"/>
  <c r="C810" i="21"/>
  <c r="C966" i="21"/>
  <c r="C958" i="21"/>
  <c r="C950" i="21"/>
  <c r="C941" i="21"/>
  <c r="C933" i="21"/>
  <c r="C925" i="21"/>
  <c r="C917" i="21"/>
  <c r="C908" i="21"/>
  <c r="C900" i="21"/>
  <c r="C892" i="21"/>
  <c r="C884" i="21"/>
  <c r="C875" i="21"/>
  <c r="C867" i="21"/>
  <c r="C859" i="21"/>
  <c r="C851" i="21"/>
  <c r="C842" i="21"/>
  <c r="C834" i="21"/>
  <c r="C826" i="21"/>
  <c r="C818" i="21"/>
  <c r="C809" i="21"/>
  <c r="C965" i="21"/>
  <c r="C957" i="21"/>
  <c r="C949" i="21"/>
  <c r="C940" i="21"/>
  <c r="C932" i="21"/>
  <c r="C924" i="21"/>
  <c r="C916" i="21"/>
  <c r="C907" i="21"/>
  <c r="C899" i="21"/>
  <c r="C891" i="21"/>
  <c r="C883" i="21"/>
  <c r="C874" i="21"/>
  <c r="C866" i="21"/>
  <c r="C858" i="21"/>
  <c r="C850" i="21"/>
  <c r="C841" i="21"/>
  <c r="C833" i="21"/>
  <c r="C825" i="21"/>
  <c r="C817" i="21"/>
  <c r="C808" i="21"/>
  <c r="C964" i="21"/>
  <c r="C956" i="21"/>
  <c r="C947" i="21"/>
  <c r="C939" i="21"/>
  <c r="C931" i="21"/>
  <c r="C923" i="21"/>
  <c r="C914" i="21"/>
  <c r="C906" i="21"/>
  <c r="C898" i="21"/>
  <c r="C890" i="21"/>
  <c r="C881" i="21"/>
  <c r="C873" i="21"/>
  <c r="C865" i="21"/>
  <c r="C857" i="21"/>
  <c r="C848" i="21"/>
  <c r="C840" i="21"/>
  <c r="C832" i="21"/>
  <c r="C824" i="21"/>
  <c r="C815" i="21"/>
  <c r="C807" i="21"/>
  <c r="C963" i="21"/>
  <c r="C955" i="21"/>
  <c r="C946" i="21"/>
  <c r="C938" i="21"/>
  <c r="C930" i="21"/>
  <c r="C922" i="21"/>
  <c r="C913" i="21"/>
  <c r="C905" i="21"/>
  <c r="C897" i="21"/>
  <c r="C889" i="21"/>
  <c r="C880" i="21"/>
  <c r="C872" i="21"/>
  <c r="C864" i="21"/>
  <c r="C856" i="21"/>
  <c r="C847" i="21"/>
  <c r="C839" i="21"/>
  <c r="C831" i="21"/>
  <c r="C823" i="21"/>
  <c r="C814" i="21"/>
  <c r="C806" i="21"/>
  <c r="C962" i="21"/>
  <c r="C954" i="21"/>
  <c r="C945" i="21"/>
  <c r="C937" i="21"/>
  <c r="C929" i="21"/>
  <c r="C921" i="21"/>
  <c r="C912" i="21"/>
  <c r="C904" i="21"/>
  <c r="C896" i="21"/>
  <c r="C888" i="21"/>
  <c r="C879" i="21"/>
  <c r="C871" i="21"/>
  <c r="C863" i="21"/>
  <c r="C855" i="21"/>
  <c r="C846" i="21"/>
  <c r="C838" i="21"/>
  <c r="C830" i="21"/>
  <c r="C822" i="21"/>
  <c r="C813" i="21"/>
  <c r="C805" i="21"/>
  <c r="C804" i="21"/>
  <c r="C961" i="21"/>
  <c r="C953" i="21"/>
  <c r="C944" i="21"/>
  <c r="C936" i="21"/>
  <c r="C928" i="21"/>
  <c r="C920" i="21"/>
  <c r="C911" i="21"/>
  <c r="C903" i="21"/>
  <c r="C895" i="21"/>
  <c r="C887" i="21"/>
  <c r="C878" i="21"/>
  <c r="C870" i="21"/>
  <c r="C862" i="21"/>
  <c r="C854" i="21"/>
  <c r="C845" i="21"/>
  <c r="C837" i="21"/>
  <c r="C829" i="21"/>
  <c r="C821" i="21"/>
  <c r="C812" i="21"/>
  <c r="B470" i="21"/>
  <c r="E462" i="21"/>
  <c r="E472" i="21"/>
  <c r="E466" i="21"/>
  <c r="A470" i="21"/>
  <c r="A464" i="21"/>
  <c r="A460" i="21"/>
  <c r="B464" i="21"/>
  <c r="A461" i="21"/>
  <c r="E468" i="21"/>
  <c r="B462" i="21"/>
  <c r="E471" i="21"/>
  <c r="B468" i="21"/>
  <c r="A459" i="21"/>
  <c r="B465" i="21"/>
  <c r="A462" i="21"/>
  <c r="E460" i="21"/>
  <c r="B459" i="21"/>
  <c r="A465" i="21"/>
  <c r="E463" i="21"/>
  <c r="B460" i="21"/>
  <c r="O232" i="8"/>
  <c r="O228" i="8"/>
  <c r="O227" i="8"/>
  <c r="O230" i="8"/>
  <c r="O231" i="8"/>
  <c r="O229" i="8"/>
  <c r="N231" i="8"/>
  <c r="N232" i="8"/>
  <c r="O226" i="8"/>
  <c r="O225" i="8"/>
  <c r="N230" i="8"/>
  <c r="O224" i="8"/>
  <c r="N229" i="8"/>
  <c r="N227" i="8"/>
  <c r="N228" i="8"/>
  <c r="N226" i="8"/>
  <c r="N225" i="8"/>
  <c r="N224" i="8"/>
  <c r="F242" i="8"/>
  <c r="G1117" i="21" s="1"/>
  <c r="E242" i="8"/>
  <c r="G1115" i="21" s="1"/>
  <c r="S160" i="8" l="1"/>
  <c r="F173" i="8" s="1"/>
  <c r="G977" i="21" s="1"/>
  <c r="Q160" i="8"/>
  <c r="D173" i="8" s="1"/>
  <c r="G971" i="21" s="1"/>
  <c r="T160" i="8"/>
  <c r="G173" i="8" s="1"/>
  <c r="G980" i="21" s="1"/>
  <c r="R160" i="8"/>
  <c r="E173" i="8" s="1"/>
  <c r="G974" i="21" s="1"/>
  <c r="T122" i="8"/>
  <c r="G172" i="8" s="1"/>
  <c r="G979" i="21" s="1"/>
  <c r="Q122" i="8"/>
  <c r="D172" i="8" s="1"/>
  <c r="G970" i="21" s="1"/>
  <c r="R122" i="8"/>
  <c r="E172" i="8" s="1"/>
  <c r="G973" i="21" s="1"/>
  <c r="S122" i="8"/>
  <c r="F172" i="8" s="1"/>
  <c r="G976" i="21" s="1"/>
  <c r="F243" i="8"/>
  <c r="G1118" i="21" s="1"/>
  <c r="E243" i="8"/>
  <c r="G1116" i="21" s="1"/>
  <c r="G330" i="21" l="1"/>
  <c r="G382" i="21"/>
  <c r="G350" i="21"/>
  <c r="G318" i="21"/>
  <c r="G381" i="21"/>
  <c r="G349" i="21"/>
  <c r="G317" i="21"/>
  <c r="G380" i="21"/>
  <c r="G348" i="21"/>
  <c r="G316" i="21"/>
  <c r="G379" i="21"/>
  <c r="G347" i="21"/>
  <c r="G315" i="21"/>
  <c r="G378" i="21"/>
  <c r="G346" i="21"/>
  <c r="G314" i="21"/>
  <c r="G377" i="21"/>
  <c r="G345" i="21"/>
  <c r="G313" i="21"/>
  <c r="G376" i="21"/>
  <c r="G344" i="21"/>
  <c r="G312" i="21"/>
  <c r="G375" i="21"/>
  <c r="G343" i="21"/>
  <c r="G311" i="21"/>
  <c r="G374" i="21"/>
  <c r="G342" i="21"/>
  <c r="G310" i="21"/>
  <c r="G373" i="21"/>
  <c r="G341" i="21"/>
  <c r="G309" i="21"/>
  <c r="G340" i="21"/>
  <c r="G308" i="21"/>
  <c r="G371" i="21"/>
  <c r="G339" i="21"/>
  <c r="G307" i="21"/>
  <c r="G370" i="21"/>
  <c r="G338" i="21"/>
  <c r="G306" i="21"/>
  <c r="G369" i="21"/>
  <c r="G337" i="21"/>
  <c r="G305" i="21"/>
  <c r="G368" i="21"/>
  <c r="G336" i="21"/>
  <c r="G304" i="21"/>
  <c r="G367" i="21"/>
  <c r="G335" i="21"/>
  <c r="G303" i="21"/>
  <c r="G365" i="21"/>
  <c r="G333" i="21"/>
  <c r="G301" i="21"/>
  <c r="G332" i="21"/>
  <c r="G300" i="21"/>
  <c r="G363" i="21"/>
  <c r="G331" i="21"/>
  <c r="G299" i="21"/>
  <c r="G362" i="21"/>
  <c r="G298" i="21"/>
  <c r="G361" i="21"/>
  <c r="G329" i="21"/>
  <c r="G297" i="21"/>
  <c r="G360" i="21"/>
  <c r="G328" i="21"/>
  <c r="G296" i="21"/>
  <c r="G359" i="21"/>
  <c r="G327" i="21"/>
  <c r="G295" i="21"/>
  <c r="G358" i="21"/>
  <c r="G326" i="21"/>
  <c r="G323" i="21"/>
  <c r="G291" i="21"/>
  <c r="G353" i="21"/>
  <c r="G321" i="21"/>
  <c r="G286" i="21"/>
  <c r="G285" i="21"/>
  <c r="G284" i="21"/>
  <c r="G283" i="21"/>
  <c r="G282" i="21"/>
  <c r="G281" i="21"/>
  <c r="G280" i="21"/>
  <c r="G279" i="21"/>
  <c r="G278" i="21"/>
  <c r="G277" i="21"/>
  <c r="G276" i="21"/>
  <c r="G275" i="21"/>
  <c r="G274" i="21"/>
  <c r="G273" i="21"/>
  <c r="G272" i="21"/>
  <c r="G271" i="21"/>
  <c r="G269" i="21"/>
  <c r="G268" i="21"/>
  <c r="G266" i="21"/>
  <c r="G265" i="21"/>
  <c r="G264" i="21"/>
  <c r="G263" i="21"/>
  <c r="G262" i="21"/>
  <c r="G261" i="21"/>
  <c r="G258" i="21"/>
  <c r="G256" i="21"/>
  <c r="M53" i="8"/>
  <c r="M54" i="8"/>
  <c r="M55" i="8"/>
  <c r="M56" i="8"/>
  <c r="M57" i="8"/>
  <c r="M58" i="8"/>
  <c r="M59" i="8"/>
  <c r="M60" i="8"/>
  <c r="M61" i="8"/>
  <c r="M62" i="8"/>
  <c r="M63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O53" i="8"/>
  <c r="O54" i="8"/>
  <c r="O55" i="8"/>
  <c r="O56" i="8"/>
  <c r="O57" i="8"/>
  <c r="O58" i="8"/>
  <c r="O59" i="8"/>
  <c r="O60" i="8"/>
  <c r="O61" i="8"/>
  <c r="O62" i="8"/>
  <c r="O63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52" i="8"/>
  <c r="M52" i="8"/>
  <c r="K91" i="10"/>
  <c r="M126" i="10"/>
  <c r="M125" i="10"/>
  <c r="M124" i="10"/>
  <c r="M123" i="10"/>
  <c r="M122" i="10"/>
  <c r="M121" i="10"/>
  <c r="M120" i="10"/>
  <c r="M119" i="10"/>
  <c r="M118" i="10"/>
  <c r="M117" i="10"/>
  <c r="M116" i="10"/>
  <c r="M115" i="10"/>
  <c r="M114" i="10"/>
  <c r="M113" i="10"/>
  <c r="M143" i="10" s="1"/>
  <c r="M112" i="10"/>
  <c r="M111" i="10"/>
  <c r="M141" i="10" s="1"/>
  <c r="M110" i="10"/>
  <c r="M140" i="10" s="1"/>
  <c r="M109" i="10"/>
  <c r="M108" i="10"/>
  <c r="M106" i="10"/>
  <c r="M105" i="10"/>
  <c r="M104" i="10"/>
  <c r="M103" i="10"/>
  <c r="M102" i="10"/>
  <c r="M101" i="10"/>
  <c r="M138" i="10" s="1"/>
  <c r="M100" i="10"/>
  <c r="M137" i="10" s="1"/>
  <c r="M99" i="10"/>
  <c r="M98" i="10"/>
  <c r="M136" i="10" s="1"/>
  <c r="M97" i="10"/>
  <c r="M135" i="10" s="1"/>
  <c r="M96" i="10"/>
  <c r="M95" i="10"/>
  <c r="M186" i="10"/>
  <c r="M187" i="10"/>
  <c r="J27" i="18"/>
  <c r="K27" i="18" s="1"/>
  <c r="L27" i="18" s="1"/>
  <c r="M27" i="18" s="1"/>
  <c r="J26" i="18"/>
  <c r="K26" i="18" s="1"/>
  <c r="L26" i="18" s="1"/>
  <c r="M26" i="18" s="1"/>
  <c r="J28" i="18"/>
  <c r="K28" i="18" s="1"/>
  <c r="L28" i="18" s="1"/>
  <c r="M28" i="18" s="1"/>
  <c r="M179" i="10"/>
  <c r="M180" i="10"/>
  <c r="M181" i="10"/>
  <c r="M182" i="10"/>
  <c r="M183" i="10"/>
  <c r="M184" i="10"/>
  <c r="M185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177" i="10"/>
  <c r="M178" i="10"/>
  <c r="M176" i="10"/>
  <c r="G162" i="21" l="1"/>
  <c r="Q52" i="8"/>
  <c r="M198" i="8"/>
  <c r="Q66" i="8"/>
  <c r="R66" i="8"/>
  <c r="S66" i="8"/>
  <c r="T66" i="8"/>
  <c r="M197" i="8"/>
  <c r="S65" i="8"/>
  <c r="Q65" i="8"/>
  <c r="T65" i="8"/>
  <c r="R65" i="8"/>
  <c r="M212" i="8"/>
  <c r="Q80" i="8"/>
  <c r="R80" i="8"/>
  <c r="S80" i="8"/>
  <c r="T80" i="8"/>
  <c r="M204" i="8"/>
  <c r="Q72" i="8"/>
  <c r="R72" i="8"/>
  <c r="S72" i="8"/>
  <c r="T72" i="8"/>
  <c r="M195" i="8"/>
  <c r="Q63" i="8"/>
  <c r="R63" i="8"/>
  <c r="S63" i="8"/>
  <c r="T63" i="8"/>
  <c r="M225" i="8"/>
  <c r="Q55" i="8"/>
  <c r="R55" i="8"/>
  <c r="S55" i="8"/>
  <c r="T55" i="8"/>
  <c r="M226" i="8"/>
  <c r="Q57" i="8"/>
  <c r="R57" i="8"/>
  <c r="S57" i="8"/>
  <c r="T57" i="8"/>
  <c r="M213" i="8"/>
  <c r="S81" i="8"/>
  <c r="Q81" i="8"/>
  <c r="T81" i="8"/>
  <c r="R81" i="8"/>
  <c r="M211" i="8"/>
  <c r="Q79" i="8"/>
  <c r="R79" i="8"/>
  <c r="S79" i="8"/>
  <c r="T79" i="8"/>
  <c r="M203" i="8"/>
  <c r="Q71" i="8"/>
  <c r="R71" i="8"/>
  <c r="S71" i="8"/>
  <c r="T71" i="8"/>
  <c r="M194" i="8"/>
  <c r="S62" i="8"/>
  <c r="Q62" i="8"/>
  <c r="R62" i="8"/>
  <c r="T62" i="8"/>
  <c r="M224" i="8"/>
  <c r="S54" i="8"/>
  <c r="R54" i="8"/>
  <c r="Q54" i="8"/>
  <c r="T54" i="8"/>
  <c r="M210" i="8"/>
  <c r="Q78" i="8"/>
  <c r="R78" i="8"/>
  <c r="S78" i="8"/>
  <c r="T78" i="8"/>
  <c r="Q70" i="8"/>
  <c r="R70" i="8"/>
  <c r="S70" i="8"/>
  <c r="T70" i="8"/>
  <c r="M193" i="8"/>
  <c r="Q61" i="8"/>
  <c r="R61" i="8"/>
  <c r="S61" i="8"/>
  <c r="T61" i="8"/>
  <c r="M185" i="8"/>
  <c r="Q53" i="8"/>
  <c r="R53" i="8"/>
  <c r="S53" i="8"/>
  <c r="T53" i="8"/>
  <c r="M188" i="8"/>
  <c r="R56" i="8"/>
  <c r="Q56" i="8"/>
  <c r="S56" i="8"/>
  <c r="T56" i="8"/>
  <c r="M209" i="8"/>
  <c r="S77" i="8"/>
  <c r="R77" i="8"/>
  <c r="Q77" i="8"/>
  <c r="T77" i="8"/>
  <c r="M231" i="8"/>
  <c r="S69" i="8"/>
  <c r="R69" i="8"/>
  <c r="Q69" i="8"/>
  <c r="T69" i="8"/>
  <c r="M192" i="8"/>
  <c r="R60" i="8"/>
  <c r="S60" i="8"/>
  <c r="Q60" i="8"/>
  <c r="T60" i="8"/>
  <c r="M206" i="8"/>
  <c r="Q74" i="8"/>
  <c r="R74" i="8"/>
  <c r="S74" i="8"/>
  <c r="T74" i="8"/>
  <c r="M205" i="8"/>
  <c r="S73" i="8"/>
  <c r="Q73" i="8"/>
  <c r="T73" i="8"/>
  <c r="R73" i="8"/>
  <c r="M208" i="8"/>
  <c r="Q76" i="8"/>
  <c r="R76" i="8"/>
  <c r="S76" i="8"/>
  <c r="T76" i="8"/>
  <c r="M230" i="8"/>
  <c r="Q68" i="8"/>
  <c r="R68" i="8"/>
  <c r="S68" i="8"/>
  <c r="T68" i="8"/>
  <c r="Q59" i="8"/>
  <c r="R59" i="8"/>
  <c r="S59" i="8"/>
  <c r="T59" i="8"/>
  <c r="M214" i="8"/>
  <c r="Q82" i="8"/>
  <c r="R82" i="8"/>
  <c r="S82" i="8"/>
  <c r="T82" i="8"/>
  <c r="M215" i="8"/>
  <c r="R83" i="8"/>
  <c r="Q83" i="8"/>
  <c r="S83" i="8"/>
  <c r="T83" i="8"/>
  <c r="M207" i="8"/>
  <c r="R75" i="8"/>
  <c r="Q75" i="8"/>
  <c r="S75" i="8"/>
  <c r="T75" i="8"/>
  <c r="M229" i="8"/>
  <c r="Q67" i="8"/>
  <c r="S67" i="8"/>
  <c r="T67" i="8"/>
  <c r="R67" i="8"/>
  <c r="M227" i="8"/>
  <c r="S58" i="8"/>
  <c r="R58" i="8"/>
  <c r="Q58" i="8"/>
  <c r="T58" i="8"/>
  <c r="R52" i="8"/>
  <c r="S52" i="8"/>
  <c r="T52" i="8"/>
  <c r="M139" i="10"/>
  <c r="M142" i="10"/>
  <c r="M191" i="8"/>
  <c r="M228" i="8"/>
  <c r="M184" i="8"/>
  <c r="M186" i="8"/>
  <c r="M232" i="8"/>
  <c r="M202" i="8"/>
  <c r="M190" i="8"/>
  <c r="M201" i="8"/>
  <c r="M189" i="8"/>
  <c r="M187" i="8"/>
  <c r="M200" i="8"/>
  <c r="M199" i="8"/>
  <c r="N7" i="18"/>
  <c r="G7" i="18"/>
  <c r="H7" i="18"/>
  <c r="I7" i="18"/>
  <c r="K173" i="10"/>
  <c r="K188" i="10" s="1"/>
  <c r="I188" i="10" s="1"/>
  <c r="J10" i="18"/>
  <c r="K10" i="18" s="1"/>
  <c r="L10" i="18" s="1"/>
  <c r="D242" i="8" l="1"/>
  <c r="G1113" i="21" s="1"/>
  <c r="R84" i="8"/>
  <c r="E171" i="8" s="1"/>
  <c r="G972" i="21" s="1"/>
  <c r="K107" i="10"/>
  <c r="N107" i="10" s="1"/>
  <c r="K106" i="10"/>
  <c r="N106" i="10" s="1"/>
  <c r="T84" i="8"/>
  <c r="G171" i="8" s="1"/>
  <c r="S84" i="8"/>
  <c r="F171" i="8" s="1"/>
  <c r="G975" i="21" s="1"/>
  <c r="Q84" i="8"/>
  <c r="D243" i="8"/>
  <c r="G1114" i="21" s="1"/>
  <c r="K177" i="10"/>
  <c r="E177" i="10" s="1"/>
  <c r="G289" i="21" s="1"/>
  <c r="K126" i="10"/>
  <c r="N126" i="10" s="1"/>
  <c r="K196" i="10"/>
  <c r="I196" i="10" s="1"/>
  <c r="K124" i="10"/>
  <c r="N124" i="10" s="1"/>
  <c r="K180" i="10"/>
  <c r="F180" i="10" s="1"/>
  <c r="G324" i="21" s="1"/>
  <c r="K197" i="10"/>
  <c r="G197" i="10" s="1"/>
  <c r="G372" i="21" s="1"/>
  <c r="K105" i="10"/>
  <c r="N105" i="10" s="1"/>
  <c r="K123" i="10"/>
  <c r="N123" i="10" s="1"/>
  <c r="K122" i="10"/>
  <c r="N122" i="10" s="1"/>
  <c r="K121" i="10"/>
  <c r="N121" i="10" s="1"/>
  <c r="K200" i="10"/>
  <c r="I200" i="10" s="1"/>
  <c r="K120" i="10"/>
  <c r="N120" i="10" s="1"/>
  <c r="K201" i="10"/>
  <c r="I201" i="10" s="1"/>
  <c r="K96" i="10"/>
  <c r="N96" i="10" s="1"/>
  <c r="K119" i="10"/>
  <c r="N119" i="10" s="1"/>
  <c r="K202" i="10"/>
  <c r="I202" i="10" s="1"/>
  <c r="K186" i="10"/>
  <c r="I186" i="10" s="1"/>
  <c r="K203" i="10"/>
  <c r="I203" i="10" s="1"/>
  <c r="K187" i="10"/>
  <c r="I187" i="10" s="1"/>
  <c r="K204" i="10"/>
  <c r="I204" i="10" s="1"/>
  <c r="K116" i="10"/>
  <c r="N116" i="10" s="1"/>
  <c r="K99" i="10"/>
  <c r="N99" i="10" s="1"/>
  <c r="K205" i="10"/>
  <c r="I205" i="10" s="1"/>
  <c r="K207" i="10"/>
  <c r="I207" i="10" s="1"/>
  <c r="K115" i="10"/>
  <c r="N115" i="10" s="1"/>
  <c r="K176" i="10"/>
  <c r="K95" i="10"/>
  <c r="N95" i="10" s="1"/>
  <c r="J7" i="18"/>
  <c r="K7" i="18" s="1"/>
  <c r="L7" i="18" s="1"/>
  <c r="M7" i="18" s="1"/>
  <c r="M10" i="18"/>
  <c r="D180" i="10" l="1"/>
  <c r="G259" i="21" s="1"/>
  <c r="E180" i="10"/>
  <c r="G292" i="21" s="1"/>
  <c r="G176" i="10"/>
  <c r="G352" i="21" s="1"/>
  <c r="H176" i="10"/>
  <c r="H180" i="10"/>
  <c r="G180" i="10"/>
  <c r="G356" i="21" s="1"/>
  <c r="E176" i="10"/>
  <c r="G288" i="21" s="1"/>
  <c r="F176" i="10"/>
  <c r="G320" i="21" s="1"/>
  <c r="D176" i="10"/>
  <c r="G255" i="21" s="1"/>
  <c r="I176" i="10"/>
  <c r="G978" i="21"/>
  <c r="D171" i="8"/>
  <c r="I25" i="18"/>
  <c r="J25" i="18" s="1"/>
  <c r="K25" i="18" s="1"/>
  <c r="L25" i="18" s="1"/>
  <c r="H25" i="18"/>
  <c r="F25" i="18"/>
  <c r="E25" i="18"/>
  <c r="D25" i="18"/>
  <c r="I24" i="18"/>
  <c r="J24" i="18" s="1"/>
  <c r="K24" i="18" s="1"/>
  <c r="L24" i="18" s="1"/>
  <c r="M24" i="18" s="1"/>
  <c r="H24" i="18"/>
  <c r="F24" i="18"/>
  <c r="E24" i="18"/>
  <c r="D24" i="18"/>
  <c r="I23" i="18"/>
  <c r="J23" i="18" s="1"/>
  <c r="K23" i="18" s="1"/>
  <c r="L23" i="18" s="1"/>
  <c r="H23" i="18"/>
  <c r="F23" i="18"/>
  <c r="E23" i="18"/>
  <c r="D23" i="18"/>
  <c r="I22" i="18"/>
  <c r="J22" i="18" s="1"/>
  <c r="K22" i="18" s="1"/>
  <c r="L22" i="18" s="1"/>
  <c r="H22" i="18"/>
  <c r="F22" i="18"/>
  <c r="E22" i="18"/>
  <c r="D22" i="18"/>
  <c r="I21" i="18"/>
  <c r="J21" i="18" s="1"/>
  <c r="K21" i="18" s="1"/>
  <c r="L21" i="18" s="1"/>
  <c r="H21" i="18"/>
  <c r="F21" i="18"/>
  <c r="E21" i="18"/>
  <c r="D21" i="18"/>
  <c r="I20" i="18"/>
  <c r="J20" i="18" s="1"/>
  <c r="K20" i="18" s="1"/>
  <c r="L20" i="18" s="1"/>
  <c r="H20" i="18"/>
  <c r="F20" i="18"/>
  <c r="E20" i="18"/>
  <c r="D20" i="18"/>
  <c r="I19" i="18"/>
  <c r="J19" i="18" s="1"/>
  <c r="K19" i="18" s="1"/>
  <c r="L19" i="18" s="1"/>
  <c r="H19" i="18"/>
  <c r="F19" i="18"/>
  <c r="E19" i="18"/>
  <c r="D19" i="18"/>
  <c r="I18" i="18"/>
  <c r="J18" i="18" s="1"/>
  <c r="K18" i="18" s="1"/>
  <c r="L18" i="18" s="1"/>
  <c r="H18" i="18"/>
  <c r="F18" i="18"/>
  <c r="E18" i="18"/>
  <c r="D18" i="18"/>
  <c r="I17" i="18"/>
  <c r="J17" i="18" s="1"/>
  <c r="K17" i="18" s="1"/>
  <c r="L17" i="18" s="1"/>
  <c r="M17" i="18" s="1"/>
  <c r="H17" i="18"/>
  <c r="F17" i="18"/>
  <c r="E17" i="18"/>
  <c r="D17" i="18"/>
  <c r="J14" i="18"/>
  <c r="K14" i="18" s="1"/>
  <c r="L14" i="18" s="1"/>
  <c r="F14" i="18"/>
  <c r="E14" i="18"/>
  <c r="D14" i="18"/>
  <c r="N13" i="18"/>
  <c r="J13" i="18" s="1"/>
  <c r="K13" i="18" s="1"/>
  <c r="L13" i="18" s="1"/>
  <c r="F13" i="18"/>
  <c r="E13" i="18"/>
  <c r="D13" i="18"/>
  <c r="J12" i="18"/>
  <c r="K12" i="18" s="1"/>
  <c r="L12" i="18" s="1"/>
  <c r="F12" i="18"/>
  <c r="E12" i="18"/>
  <c r="D12" i="18"/>
  <c r="J11" i="18"/>
  <c r="K11" i="18" s="1"/>
  <c r="L11" i="18" s="1"/>
  <c r="F11" i="18"/>
  <c r="E11" i="18"/>
  <c r="D11" i="18"/>
  <c r="J9" i="18"/>
  <c r="K9" i="18" s="1"/>
  <c r="L9" i="18" s="1"/>
  <c r="J8" i="18"/>
  <c r="K8" i="18" s="1"/>
  <c r="L8" i="18" s="1"/>
  <c r="M8" i="18" s="1"/>
  <c r="F8" i="18"/>
  <c r="E8" i="18"/>
  <c r="D8" i="18"/>
  <c r="J6" i="18"/>
  <c r="K6" i="18" s="1"/>
  <c r="L6" i="18" s="1"/>
  <c r="E6" i="18"/>
  <c r="J5" i="18"/>
  <c r="K5" i="18" s="1"/>
  <c r="L5" i="18" s="1"/>
  <c r="F5" i="18"/>
  <c r="F7" i="18" s="1"/>
  <c r="E5" i="18"/>
  <c r="E7" i="18" s="1"/>
  <c r="D5" i="18"/>
  <c r="J4" i="18"/>
  <c r="K4" i="18" s="1"/>
  <c r="L4" i="18" s="1"/>
  <c r="H4" i="18"/>
  <c r="G969" i="21" l="1"/>
  <c r="K189" i="10"/>
  <c r="G189" i="10" s="1"/>
  <c r="G364" i="21" s="1"/>
  <c r="K190" i="10"/>
  <c r="K108" i="10"/>
  <c r="N108" i="10" s="1"/>
  <c r="K109" i="10"/>
  <c r="N109" i="10" s="1"/>
  <c r="K111" i="10"/>
  <c r="K192" i="10"/>
  <c r="K101" i="10"/>
  <c r="K182" i="10"/>
  <c r="E182" i="10" s="1"/>
  <c r="G294" i="21" s="1"/>
  <c r="K185" i="10"/>
  <c r="I185" i="10" s="1"/>
  <c r="K103" i="10"/>
  <c r="N103" i="10" s="1"/>
  <c r="K104" i="10"/>
  <c r="N104" i="10" s="1"/>
  <c r="K184" i="10"/>
  <c r="I184" i="10" s="1"/>
  <c r="K193" i="10"/>
  <c r="H193" i="10" s="1"/>
  <c r="K102" i="10"/>
  <c r="N102" i="10" s="1"/>
  <c r="K112" i="10"/>
  <c r="K142" i="10" s="1"/>
  <c r="N142" i="10" s="1"/>
  <c r="K183" i="10"/>
  <c r="I183" i="10" s="1"/>
  <c r="K181" i="10"/>
  <c r="G181" i="10" s="1"/>
  <c r="G357" i="21" s="1"/>
  <c r="K100" i="10"/>
  <c r="K114" i="10"/>
  <c r="N114" i="10" s="1"/>
  <c r="K195" i="10"/>
  <c r="I195" i="10" s="1"/>
  <c r="K199" i="10"/>
  <c r="H199" i="10" s="1"/>
  <c r="K198" i="10"/>
  <c r="I198" i="10" s="1"/>
  <c r="K117" i="10"/>
  <c r="N117" i="10" s="1"/>
  <c r="K118" i="10"/>
  <c r="N118" i="10" s="1"/>
  <c r="K206" i="10"/>
  <c r="I206" i="10" s="1"/>
  <c r="K125" i="10"/>
  <c r="N125" i="10" s="1"/>
  <c r="K110" i="10"/>
  <c r="K191" i="10"/>
  <c r="D7" i="18"/>
  <c r="K97" i="10"/>
  <c r="K178" i="10"/>
  <c r="K194" i="10"/>
  <c r="I194" i="10" s="1"/>
  <c r="K113" i="10"/>
  <c r="K143" i="10" s="1"/>
  <c r="N143" i="10" s="1"/>
  <c r="M21" i="18"/>
  <c r="M11" i="18"/>
  <c r="M14" i="18"/>
  <c r="M12" i="18"/>
  <c r="M18" i="18"/>
  <c r="M13" i="18"/>
  <c r="M25" i="18"/>
  <c r="M23" i="18"/>
  <c r="M20" i="18"/>
  <c r="M22" i="18"/>
  <c r="M19" i="18"/>
  <c r="M4" i="18"/>
  <c r="M5" i="18"/>
  <c r="M6" i="18"/>
  <c r="M9" i="18"/>
  <c r="H80" i="10"/>
  <c r="E181" i="10" l="1"/>
  <c r="G293" i="21" s="1"/>
  <c r="F181" i="10"/>
  <c r="G325" i="21" s="1"/>
  <c r="I181" i="10"/>
  <c r="G389" i="21" s="1"/>
  <c r="D181" i="10"/>
  <c r="G260" i="21" s="1"/>
  <c r="D178" i="10"/>
  <c r="G257" i="21" s="1"/>
  <c r="H178" i="10"/>
  <c r="G178" i="10"/>
  <c r="G354" i="21" s="1"/>
  <c r="E178" i="10"/>
  <c r="G290" i="21" s="1"/>
  <c r="F178" i="10"/>
  <c r="G322" i="21" s="1"/>
  <c r="I178" i="10"/>
  <c r="G386" i="21" s="1"/>
  <c r="G384" i="21"/>
  <c r="N111" i="10"/>
  <c r="K141" i="10"/>
  <c r="N141" i="10" s="1"/>
  <c r="N113" i="10"/>
  <c r="N110" i="10"/>
  <c r="K140" i="10"/>
  <c r="N140" i="10" s="1"/>
  <c r="N112" i="10"/>
  <c r="K139" i="10"/>
  <c r="N139" i="10" s="1"/>
  <c r="N101" i="10"/>
  <c r="K138" i="10"/>
  <c r="N138" i="10" s="1"/>
  <c r="N100" i="10"/>
  <c r="K137" i="10"/>
  <c r="N137" i="10" s="1"/>
  <c r="N97" i="10"/>
  <c r="K135" i="10"/>
  <c r="N135" i="10" s="1"/>
  <c r="G334" i="21"/>
  <c r="G366" i="21"/>
  <c r="G302" i="21"/>
  <c r="K98" i="10"/>
  <c r="K136" i="10" s="1"/>
  <c r="N136" i="10" s="1"/>
  <c r="K179" i="10"/>
  <c r="G179" i="10" s="1"/>
  <c r="G355" i="21" s="1"/>
  <c r="G122" i="8"/>
  <c r="F122" i="8"/>
  <c r="G737" i="21" s="1"/>
  <c r="E122" i="8"/>
  <c r="G704" i="21" s="1"/>
  <c r="D122" i="8"/>
  <c r="G782" i="21"/>
  <c r="G620" i="21"/>
  <c r="G617" i="21"/>
  <c r="D160" i="8"/>
  <c r="G836" i="21" s="1"/>
  <c r="E160" i="8"/>
  <c r="G869" i="21" s="1"/>
  <c r="F160" i="8"/>
  <c r="G902" i="21" s="1"/>
  <c r="G160" i="8"/>
  <c r="H160" i="8"/>
  <c r="I123" i="8" l="1"/>
  <c r="I190" i="10"/>
  <c r="G397" i="21" s="1"/>
  <c r="G174" i="21"/>
  <c r="G183" i="21"/>
  <c r="I199" i="10"/>
  <c r="G406" i="21" s="1"/>
  <c r="I161" i="8"/>
  <c r="G935" i="21"/>
  <c r="G770" i="21"/>
  <c r="I122" i="8"/>
  <c r="G671" i="21"/>
  <c r="G270" i="21"/>
  <c r="D208" i="10"/>
  <c r="I213" i="10"/>
  <c r="G417" i="21" s="1"/>
  <c r="P113" i="8"/>
  <c r="P63" i="8"/>
  <c r="P66" i="8"/>
  <c r="P75" i="8"/>
  <c r="P139" i="8"/>
  <c r="P82" i="8"/>
  <c r="P142" i="8"/>
  <c r="P157" i="8"/>
  <c r="P158" i="8"/>
  <c r="P72" i="8"/>
  <c r="P120" i="8"/>
  <c r="P101" i="8"/>
  <c r="P148" i="8"/>
  <c r="P110" i="8"/>
  <c r="P78" i="8"/>
  <c r="P104" i="8"/>
  <c r="P151" i="8"/>
  <c r="G395" i="21"/>
  <c r="N98" i="10"/>
  <c r="I212" i="10" s="1"/>
  <c r="G413" i="21" l="1"/>
  <c r="G403" i="21"/>
  <c r="E233" i="8"/>
  <c r="F233" i="8"/>
  <c r="E208" i="10"/>
  <c r="G319" i="21" s="1"/>
  <c r="F208" i="10"/>
  <c r="G351" i="21" s="1"/>
  <c r="G208" i="10"/>
  <c r="G383" i="21" s="1"/>
  <c r="H208" i="10"/>
  <c r="G287" i="21" l="1"/>
  <c r="D80" i="10"/>
  <c r="G60" i="21" l="1"/>
  <c r="P121" i="8" l="1"/>
  <c r="P81" i="8"/>
  <c r="P159" i="8"/>
  <c r="G949" i="21"/>
  <c r="G781" i="21"/>
  <c r="G780" i="21"/>
  <c r="G779" i="21"/>
  <c r="G778" i="21"/>
  <c r="G777" i="21"/>
  <c r="G775" i="21"/>
  <c r="G774" i="21"/>
  <c r="G773" i="21"/>
  <c r="G772" i="21"/>
  <c r="G771" i="21"/>
  <c r="H84" i="8"/>
  <c r="G84" i="8"/>
  <c r="F84" i="8"/>
  <c r="G572" i="21" s="1"/>
  <c r="E84" i="8"/>
  <c r="G539" i="21" s="1"/>
  <c r="D84" i="8"/>
  <c r="G506" i="21" s="1"/>
  <c r="G624" i="21"/>
  <c r="G623" i="21"/>
  <c r="G622" i="21"/>
  <c r="G621" i="21"/>
  <c r="G616" i="21"/>
  <c r="G615" i="21"/>
  <c r="G614" i="21"/>
  <c r="G613" i="21"/>
  <c r="G612" i="21"/>
  <c r="G611" i="21"/>
  <c r="G610" i="21"/>
  <c r="G609" i="21"/>
  <c r="G608" i="21"/>
  <c r="G607" i="21"/>
  <c r="D167" i="10"/>
  <c r="G254" i="21" s="1"/>
  <c r="G80" i="10"/>
  <c r="F80" i="10"/>
  <c r="G126" i="21" s="1"/>
  <c r="E80" i="10"/>
  <c r="F216" i="8"/>
  <c r="E216" i="8"/>
  <c r="D216" i="8"/>
  <c r="G93" i="21" l="1"/>
  <c r="I81" i="10"/>
  <c r="G175" i="21"/>
  <c r="I191" i="10"/>
  <c r="G398" i="21" s="1"/>
  <c r="G176" i="21"/>
  <c r="I192" i="10"/>
  <c r="G399" i="21" s="1"/>
  <c r="G177" i="21"/>
  <c r="I193" i="10"/>
  <c r="G400" i="21" s="1"/>
  <c r="G159" i="21"/>
  <c r="I189" i="10"/>
  <c r="G396" i="21" s="1"/>
  <c r="G173" i="21"/>
  <c r="I197" i="10"/>
  <c r="G404" i="21" s="1"/>
  <c r="G181" i="21"/>
  <c r="G605" i="21"/>
  <c r="I85" i="8"/>
  <c r="G166" i="21"/>
  <c r="I182" i="10"/>
  <c r="G390" i="21" s="1"/>
  <c r="I180" i="10"/>
  <c r="G388" i="21" s="1"/>
  <c r="G164" i="21"/>
  <c r="G163" i="21"/>
  <c r="I179" i="10"/>
  <c r="G387" i="21" s="1"/>
  <c r="G161" i="21"/>
  <c r="I177" i="10"/>
  <c r="P128" i="8"/>
  <c r="G936" i="21"/>
  <c r="P80" i="8"/>
  <c r="P147" i="8"/>
  <c r="P67" i="8"/>
  <c r="P108" i="8"/>
  <c r="P145" i="8"/>
  <c r="P57" i="8"/>
  <c r="P79" i="8"/>
  <c r="P109" i="8"/>
  <c r="P135" i="8"/>
  <c r="P69" i="8"/>
  <c r="P83" i="8"/>
  <c r="P137" i="8"/>
  <c r="P103" i="8"/>
  <c r="P114" i="8"/>
  <c r="P130" i="8"/>
  <c r="P138" i="8"/>
  <c r="P150" i="8"/>
  <c r="P94" i="8"/>
  <c r="P105" i="8"/>
  <c r="P115" i="8"/>
  <c r="P131" i="8"/>
  <c r="P141" i="8"/>
  <c r="P152" i="8"/>
  <c r="P77" i="8"/>
  <c r="P118" i="8"/>
  <c r="P155" i="8"/>
  <c r="P90" i="8"/>
  <c r="P119" i="8"/>
  <c r="P146" i="8"/>
  <c r="P91" i="8"/>
  <c r="P136" i="8"/>
  <c r="P70" i="8"/>
  <c r="P100" i="8"/>
  <c r="P149" i="8"/>
  <c r="P93" i="8"/>
  <c r="P62" i="8"/>
  <c r="P74" i="8"/>
  <c r="P95" i="8"/>
  <c r="P106" i="8"/>
  <c r="P116" i="8"/>
  <c r="P132" i="8"/>
  <c r="P143" i="8"/>
  <c r="P153" i="8"/>
  <c r="P56" i="8"/>
  <c r="P97" i="8"/>
  <c r="P134" i="8"/>
  <c r="P68" i="8"/>
  <c r="P98" i="8"/>
  <c r="P156" i="8"/>
  <c r="P58" i="8"/>
  <c r="P99" i="8"/>
  <c r="P111" i="8"/>
  <c r="P59" i="8"/>
  <c r="P92" i="8"/>
  <c r="P112" i="8"/>
  <c r="P129" i="8"/>
  <c r="P60" i="8"/>
  <c r="P71" i="8"/>
  <c r="P53" i="8"/>
  <c r="P61" i="8"/>
  <c r="P73" i="8"/>
  <c r="P55" i="8"/>
  <c r="P65" i="8"/>
  <c r="P76" i="8"/>
  <c r="P96" i="8"/>
  <c r="P107" i="8"/>
  <c r="P117" i="8"/>
  <c r="P133" i="8"/>
  <c r="P144" i="8"/>
  <c r="P154" i="8"/>
  <c r="G408" i="21"/>
  <c r="G409" i="21"/>
  <c r="G412" i="21"/>
  <c r="G410" i="21"/>
  <c r="G391" i="21"/>
  <c r="G401" i="21"/>
  <c r="G411" i="21"/>
  <c r="G392" i="21"/>
  <c r="G402" i="21"/>
  <c r="G414" i="21"/>
  <c r="G393" i="21"/>
  <c r="G394" i="21"/>
  <c r="G405" i="21"/>
  <c r="G407" i="21"/>
  <c r="P54" i="8"/>
  <c r="I84" i="8"/>
  <c r="G638" i="21" s="1"/>
  <c r="I160" i="8"/>
  <c r="G968" i="21" s="1"/>
  <c r="G803" i="21"/>
  <c r="I80" i="10"/>
  <c r="G192" i="21" s="1"/>
  <c r="G385" i="21" l="1"/>
  <c r="I208" i="10"/>
  <c r="P160" i="8"/>
  <c r="P122" i="8"/>
  <c r="H173" i="8" l="1"/>
  <c r="G983" i="21" s="1"/>
  <c r="H172" i="8"/>
  <c r="G982" i="21" s="1"/>
  <c r="G416" i="21"/>
  <c r="G415" i="21"/>
  <c r="Z52" i="8" a="1"/>
  <c r="Z52" i="8" s="1"/>
  <c r="I52" i="8" s="1" a="1"/>
  <c r="I52" i="8" s="1"/>
  <c r="P52" i="8" l="1"/>
  <c r="P84" i="8" s="1"/>
  <c r="H171" i="8" s="1"/>
  <c r="G981" i="21" s="1"/>
  <c r="G606" i="2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<sst xmlns="http://schemas.openxmlformats.org/spreadsheetml/2006/main" count="2415" uniqueCount="1537">
  <si>
    <t>Template für Gemeinden zur Datenerfassung der Kommunalen Wärmeplanung</t>
  </si>
  <si>
    <t>Template für die Datenerfassung durch Kommunen zur KWP</t>
  </si>
  <si>
    <t>Datenerfassung KWP</t>
  </si>
  <si>
    <t>Legende Eingabefelder:</t>
  </si>
  <si>
    <t>Dropdown-Menü</t>
  </si>
  <si>
    <t xml:space="preserve">Numerische Angaben </t>
  </si>
  <si>
    <t>Kurze textliche Angaben</t>
  </si>
  <si>
    <t>Optionale Angaben</t>
  </si>
  <si>
    <t>#</t>
  </si>
  <si>
    <t>Inhalte</t>
  </si>
  <si>
    <t>A - Allgemeine Angaben zur KWP</t>
  </si>
  <si>
    <t>Allgemeine Daten</t>
  </si>
  <si>
    <t>Eingabefeld(er)</t>
  </si>
  <si>
    <t>A.1</t>
  </si>
  <si>
    <t>A.2</t>
  </si>
  <si>
    <t>A.3</t>
  </si>
  <si>
    <t>A.4</t>
  </si>
  <si>
    <t>A.5</t>
  </si>
  <si>
    <t>Basisjahr der Datenerfassung</t>
  </si>
  <si>
    <t>A.6</t>
  </si>
  <si>
    <t>Zugrundeliegendes Zieljahr der Wärmeplanung der Kommune</t>
  </si>
  <si>
    <t>A.7</t>
  </si>
  <si>
    <t>Wurde ein vereinfachtes Verfahren durchgeführt?</t>
  </si>
  <si>
    <t>Kontaktperson in der Kommune</t>
  </si>
  <si>
    <t>A.8</t>
  </si>
  <si>
    <t>A.9</t>
  </si>
  <si>
    <t>Anrede</t>
  </si>
  <si>
    <t>A.10</t>
  </si>
  <si>
    <t>Vorname</t>
  </si>
  <si>
    <t>A.11</t>
  </si>
  <si>
    <t>Nachname</t>
  </si>
  <si>
    <t>A.12</t>
  </si>
  <si>
    <t>Abteilung</t>
  </si>
  <si>
    <t>A.13</t>
  </si>
  <si>
    <t>E-Mail</t>
  </si>
  <si>
    <t>A.14</t>
  </si>
  <si>
    <t>Telefon</t>
  </si>
  <si>
    <t>Stand der KWP</t>
  </si>
  <si>
    <t>A.15</t>
  </si>
  <si>
    <t>Datum (TT.MM.JJJJ)</t>
  </si>
  <si>
    <t>A.16</t>
  </si>
  <si>
    <t>Der Endbericht zur KWP ist veröffentlicht unter</t>
  </si>
  <si>
    <t>Beschlussdatum</t>
  </si>
  <si>
    <t>B - Angaben zu den Ergebnissen der KWP - Bestandsanalyse</t>
  </si>
  <si>
    <t>Wärmenetze</t>
  </si>
  <si>
    <t>Verweis WPG</t>
  </si>
  <si>
    <t>Einheit</t>
  </si>
  <si>
    <t>B.1</t>
  </si>
  <si>
    <t>Anzahl der bereits bestehenden Wärmenetze</t>
  </si>
  <si>
    <t>B.2</t>
  </si>
  <si>
    <t>Anzahl der konkret geplanten oder bereits genehmigten Wärmenetze</t>
  </si>
  <si>
    <t>Anlage 2 Absschnitt I Nr. 2.8.a)</t>
  </si>
  <si>
    <t>B.3</t>
  </si>
  <si>
    <t>Gesamte Trassenlänge der bereits bestehenden Wärmenetze</t>
  </si>
  <si>
    <t>Anlage 2 Abschnitt I Nr. 2.8.a)ee)</t>
  </si>
  <si>
    <t>km</t>
  </si>
  <si>
    <t>B.4</t>
  </si>
  <si>
    <t>Gesamte Trassenlänge der konkret geplanten oder bereits genehmigten Wärmenetze</t>
  </si>
  <si>
    <t>Wärmeerzeugung nach Energieträgern</t>
  </si>
  <si>
    <t>Hinweis zu Wärmepumpen und Umweltwärme</t>
  </si>
  <si>
    <t>B.7</t>
  </si>
  <si>
    <t>Haushalte</t>
  </si>
  <si>
    <t>GHD</t>
  </si>
  <si>
    <t>öffentliche Liegenschaften</t>
  </si>
  <si>
    <t>Industrie</t>
  </si>
  <si>
    <t>Summe  (der Spalten D bis G oder H)</t>
  </si>
  <si>
    <t>Braunkohle</t>
  </si>
  <si>
    <t>Steinkohle</t>
  </si>
  <si>
    <t>Erdgas</t>
  </si>
  <si>
    <t>Flüssiggas</t>
  </si>
  <si>
    <t>Heizöl</t>
  </si>
  <si>
    <t>Wasserstoff</t>
  </si>
  <si>
    <t>Wasserstoffderivate</t>
  </si>
  <si>
    <t>Grubengas</t>
  </si>
  <si>
    <t>nichtbiogener Abfall</t>
  </si>
  <si>
    <t>biogener Abfall</t>
  </si>
  <si>
    <t>Biogas</t>
  </si>
  <si>
    <t>Biomethan</t>
  </si>
  <si>
    <t>Deponiegas</t>
  </si>
  <si>
    <t>Klärgas</t>
  </si>
  <si>
    <t>flüssige Biomasse</t>
  </si>
  <si>
    <t>Strom</t>
  </si>
  <si>
    <t>oberflächennahe Geothermie</t>
  </si>
  <si>
    <t>tiefe Geothermie</t>
  </si>
  <si>
    <t>Umweltwärme aus Oberflächengewässern</t>
  </si>
  <si>
    <t>Umweltwärme aus Grubenwasser</t>
  </si>
  <si>
    <t>Umweltwärme aus Luft</t>
  </si>
  <si>
    <t>Umweltwärme aus Abwasser</t>
  </si>
  <si>
    <t>Sonstige</t>
  </si>
  <si>
    <t>Summe</t>
  </si>
  <si>
    <t>Anzahl</t>
  </si>
  <si>
    <t>Strom-Direktheizung</t>
  </si>
  <si>
    <t>Kohle-Heizung</t>
  </si>
  <si>
    <t>Erdgas-Heizung</t>
  </si>
  <si>
    <t>Flüssiggas-Heizung</t>
  </si>
  <si>
    <t>Heizöl-Heizung</t>
  </si>
  <si>
    <t>leitungsgebundene Wärme (Hausübergabestation)</t>
  </si>
  <si>
    <t>Solarthermie-Heizung</t>
  </si>
  <si>
    <t>Erdgas-BHKW</t>
  </si>
  <si>
    <t>Biomasse-BHKW</t>
  </si>
  <si>
    <t>Luft-Wasser-Wärmepumpe</t>
  </si>
  <si>
    <t>Sole-Wasser-Wärmepumpe</t>
  </si>
  <si>
    <t>Wasser-Wasser-Wärmepumpe</t>
  </si>
  <si>
    <t>Holz-Heizung</t>
  </si>
  <si>
    <t>Pellets-Heizung</t>
  </si>
  <si>
    <t>C - Angaben zu den Ergebnissen der KWP - Potenzialanalyse</t>
  </si>
  <si>
    <t>Energetische Potenziale</t>
  </si>
  <si>
    <t>C.1</t>
  </si>
  <si>
    <t>Potenziale zur Senkung des Wärmebedarfs durch Steigerung der Energieeffizienz</t>
  </si>
  <si>
    <t>C.2</t>
  </si>
  <si>
    <t>D - Angaben zu den Ergebnissen der KWP - Maßgebliches Zielszenario</t>
  </si>
  <si>
    <t>Energienetze</t>
  </si>
  <si>
    <t>D.1</t>
  </si>
  <si>
    <t>Anlage 2 Abschnitt III Nr. 5</t>
  </si>
  <si>
    <t>D.2</t>
  </si>
  <si>
    <t>%</t>
  </si>
  <si>
    <t>D.3</t>
  </si>
  <si>
    <t>Anlage 2 Abschnitt III Nr. 6</t>
  </si>
  <si>
    <t>D.4</t>
  </si>
  <si>
    <t>Endenergieverbrauch</t>
  </si>
  <si>
    <t>D.5</t>
  </si>
  <si>
    <t>D.6</t>
  </si>
  <si>
    <t>2030</t>
  </si>
  <si>
    <t>2040</t>
  </si>
  <si>
    <t>Sanierungsrate</t>
  </si>
  <si>
    <t xml:space="preserve">Angenommene Sanierungsrate für das gesamte beplante Gebiet </t>
  </si>
  <si>
    <t>Angenommene Sanierungsrate</t>
  </si>
  <si>
    <t>in Prozent</t>
  </si>
  <si>
    <t>linear</t>
  </si>
  <si>
    <t>E.1</t>
  </si>
  <si>
    <t>Kategorie</t>
  </si>
  <si>
    <t>E.2</t>
  </si>
  <si>
    <t>E.3</t>
  </si>
  <si>
    <t>E.4</t>
  </si>
  <si>
    <t>EUR</t>
  </si>
  <si>
    <t>Hinweise</t>
  </si>
  <si>
    <t>B.5</t>
  </si>
  <si>
    <t>B.6</t>
  </si>
  <si>
    <t>für den Fall, dass eine nichtlineare Sanierungsrate angenommen wurde</t>
  </si>
  <si>
    <t>Wurde eine verkürzte Wärmeplanung durchgeführt?</t>
  </si>
  <si>
    <t>Auf welcher gesetzlichen Grundlage wurde der Wärmeplan angefertigt?</t>
  </si>
  <si>
    <t>Wärmepumpe (nur ausfüllen, falls nicht wie folgt differenziert wurde)</t>
  </si>
  <si>
    <t>Wärmebedarfsreduktion in Gebäuden</t>
  </si>
  <si>
    <t xml:space="preserve">Summe der Potenziale zur Senkung des Wärmebedarfs durch Steigerung der Energieeffizienz </t>
  </si>
  <si>
    <t>C.3</t>
  </si>
  <si>
    <t>B.8</t>
  </si>
  <si>
    <t>Summe (der Spalten D bis G oder H)</t>
  </si>
  <si>
    <t>D.7</t>
  </si>
  <si>
    <t>Jährlicher Endenergieverbrauch aus Gasnetzen nach Energieträgern nach Anlage 2 Abschnitt III Nr. 6</t>
  </si>
  <si>
    <t>Basisjahr bis 2030</t>
  </si>
  <si>
    <t>2030 bis 2035</t>
  </si>
  <si>
    <t>2035 bis 2040</t>
  </si>
  <si>
    <t>Erwartete Kosten (Planung &amp; Umsetzung) der Maßnahme</t>
  </si>
  <si>
    <t>Gebäudestruktur</t>
  </si>
  <si>
    <t>Anzahl der beheizten Wohngebäude</t>
  </si>
  <si>
    <t>Anzahl der beheizten Nichtwohngebäude</t>
  </si>
  <si>
    <r>
      <t xml:space="preserve">Anzahl </t>
    </r>
    <r>
      <rPr>
        <b/>
        <sz val="10"/>
        <rFont val="BaWue Sans"/>
      </rPr>
      <t>dezentraler Wärmerzeuger</t>
    </r>
    <r>
      <rPr>
        <sz val="10"/>
        <rFont val="BaWue Sans"/>
      </rPr>
      <t>, einschließlich Hausübergabestationen, nach Art der Wärmeerzeuger einschließlich des eingesetzten Energieträgers nach Anlage 2 Abschnitt I Nr. 1.5</t>
    </r>
  </si>
  <si>
    <t>Zeitpunkt für den Beginn der Umsetzung</t>
  </si>
  <si>
    <t>Zeitpunkt, zu dem die Umsetzung abgeschlossen sein soll</t>
  </si>
  <si>
    <t>Anzahl der Wiederholungen</t>
  </si>
  <si>
    <t>Wurden Synergieeffekte identifiziert?</t>
  </si>
  <si>
    <t>... technische Synergieeffekte</t>
  </si>
  <si>
    <t>... organisatorische bzw. personelle Synergieeffekte</t>
  </si>
  <si>
    <t>... finanzielle Synergieeffekte</t>
  </si>
  <si>
    <t>Wurden Erneuerbare-Energie-Gemeinschaften berücksichtigt?</t>
  </si>
  <si>
    <t>in MWh/a</t>
  </si>
  <si>
    <t>B.12</t>
  </si>
  <si>
    <t>Gesamtendenergieverbrauch nach Gebäuden und Prozessen</t>
  </si>
  <si>
    <t>Bewertung potenzieller Synergieeffekte (Pflicht bei Gemeinden &gt;45.000 EW nach Anlage 2 Abschnitt 2 Satz 5)</t>
  </si>
  <si>
    <t>MWh</t>
  </si>
  <si>
    <r>
      <rPr>
        <b/>
        <sz val="10"/>
        <color theme="1"/>
        <rFont val="BaWue Sans"/>
      </rPr>
      <t>Anzahl</t>
    </r>
    <r>
      <rPr>
        <sz val="10"/>
        <color theme="1"/>
        <rFont val="BaWue Sans"/>
      </rPr>
      <t xml:space="preserve"> der Gebäude mit Anschluss an ein </t>
    </r>
    <r>
      <rPr>
        <b/>
        <sz val="10"/>
        <color theme="1"/>
        <rFont val="BaWue Sans"/>
      </rPr>
      <t>Wärmenetz</t>
    </r>
  </si>
  <si>
    <r>
      <rPr>
        <b/>
        <sz val="10"/>
        <color theme="1"/>
        <rFont val="BaWue Sans"/>
      </rPr>
      <t>Anteil</t>
    </r>
    <r>
      <rPr>
        <sz val="10"/>
        <color theme="1"/>
        <rFont val="BaWue Sans"/>
      </rPr>
      <t xml:space="preserve"> der Gebäude mit </t>
    </r>
    <r>
      <rPr>
        <b/>
        <sz val="10"/>
        <color theme="1"/>
        <rFont val="BaWue Sans"/>
      </rPr>
      <t>Wärmenetzanschluss</t>
    </r>
    <r>
      <rPr>
        <sz val="10"/>
        <color theme="1"/>
        <rFont val="BaWue Sans"/>
      </rPr>
      <t xml:space="preserve"> an der Gesamtheit der Gebäude</t>
    </r>
  </si>
  <si>
    <r>
      <rPr>
        <b/>
        <sz val="10"/>
        <rFont val="BaWue Sans"/>
      </rPr>
      <t>Anzahl</t>
    </r>
    <r>
      <rPr>
        <sz val="10"/>
        <rFont val="BaWue Sans"/>
      </rPr>
      <t xml:space="preserve"> der Gebäude mit Anschluss an ein </t>
    </r>
    <r>
      <rPr>
        <b/>
        <sz val="10"/>
        <rFont val="BaWue Sans"/>
      </rPr>
      <t>Gasnetz</t>
    </r>
  </si>
  <si>
    <r>
      <rPr>
        <b/>
        <sz val="10"/>
        <color theme="1"/>
        <rFont val="BaWue Sans"/>
      </rPr>
      <t>Anteil</t>
    </r>
    <r>
      <rPr>
        <sz val="10"/>
        <color theme="1"/>
        <rFont val="BaWue Sans"/>
      </rPr>
      <t xml:space="preserve"> der Gebäude mit </t>
    </r>
    <r>
      <rPr>
        <b/>
        <sz val="10"/>
        <color theme="1"/>
        <rFont val="BaWue Sans"/>
      </rPr>
      <t>Gasnetzanschluss</t>
    </r>
    <r>
      <rPr>
        <sz val="10"/>
        <color theme="1"/>
        <rFont val="BaWue Sans"/>
      </rPr>
      <t xml:space="preserve"> an der Gesamtheit der Gebäude</t>
    </r>
  </si>
  <si>
    <r>
      <t xml:space="preserve">Gesamte </t>
    </r>
    <r>
      <rPr>
        <b/>
        <sz val="10"/>
        <rFont val="BaWue Sans"/>
      </rPr>
      <t>Trassenlänge</t>
    </r>
    <r>
      <rPr>
        <sz val="10"/>
        <rFont val="BaWue Sans"/>
      </rPr>
      <t xml:space="preserve"> aller </t>
    </r>
    <r>
      <rPr>
        <b/>
        <sz val="10"/>
        <rFont val="BaWue Sans"/>
      </rPr>
      <t>Wärmenetze</t>
    </r>
  </si>
  <si>
    <r>
      <t xml:space="preserve">Kapazität </t>
    </r>
    <r>
      <rPr>
        <b/>
        <sz val="10"/>
        <rFont val="BaWue Sans"/>
      </rPr>
      <t>Wärmespeicher</t>
    </r>
  </si>
  <si>
    <r>
      <t xml:space="preserve">Anzahl </t>
    </r>
    <r>
      <rPr>
        <b/>
        <sz val="10"/>
        <rFont val="BaWue Sans"/>
      </rPr>
      <t>Wärmenetze</t>
    </r>
  </si>
  <si>
    <t>grünes Methan</t>
  </si>
  <si>
    <r>
      <t xml:space="preserve">Bedarf an </t>
    </r>
    <r>
      <rPr>
        <b/>
        <sz val="10"/>
        <color theme="1"/>
        <rFont val="BaWue Sans"/>
      </rPr>
      <t>grünem Methan</t>
    </r>
    <r>
      <rPr>
        <sz val="10"/>
        <color theme="1"/>
        <rFont val="BaWue Sans"/>
      </rPr>
      <t xml:space="preserve"> für das KWP Zieljahr nach § 28 Abs. 5</t>
    </r>
  </si>
  <si>
    <t>D.8</t>
  </si>
  <si>
    <t>D.9</t>
  </si>
  <si>
    <t>C.4</t>
  </si>
  <si>
    <t>C.5</t>
  </si>
  <si>
    <t>D.10</t>
  </si>
  <si>
    <t>D.11</t>
  </si>
  <si>
    <t>Anlage 2 Abschnitt I Nr. 2.8.a)</t>
  </si>
  <si>
    <t>B.9</t>
  </si>
  <si>
    <t>B.10</t>
  </si>
  <si>
    <t>B.11</t>
  </si>
  <si>
    <t>Treibhausgasemissionen (THG-Emissionen) nach Energieträgern und Sektoren nach Anlage 2 Abschnitt 1 Nr.1</t>
  </si>
  <si>
    <t>Kommune</t>
  </si>
  <si>
    <r>
      <t>Jährlicher Endenergieverbrauch</t>
    </r>
    <r>
      <rPr>
        <b/>
        <sz val="10"/>
        <rFont val="BaWue Sans"/>
      </rPr>
      <t xml:space="preserve"> leitungsgebundener Wärme</t>
    </r>
    <r>
      <rPr>
        <sz val="10"/>
        <rFont val="BaWue Sans"/>
      </rPr>
      <t xml:space="preserve"> nach Energieträgern nach Anlage 2 Abschnitt I Nr. 1.3</t>
    </r>
  </si>
  <si>
    <t>Jährlicher Endenergieverbrauch leitungsgebundener Wärme nach Energieträgern nach Anlage 2 Abschnitt III Nr. 3 WPG</t>
  </si>
  <si>
    <t>Amtlicher Gemeindeschlüssel (AGS)</t>
  </si>
  <si>
    <r>
      <t>Endenergieeinsparung durch die Maßnahme</t>
    </r>
    <r>
      <rPr>
        <b/>
        <strike/>
        <sz val="10"/>
        <color rgb="FFFF0000"/>
        <rFont val="BaWue Sans"/>
      </rPr>
      <t>n</t>
    </r>
  </si>
  <si>
    <r>
      <t>THG-Emissionen Einsparung durch die Maßnahme</t>
    </r>
    <r>
      <rPr>
        <b/>
        <strike/>
        <sz val="10"/>
        <color rgb="FFFF0000"/>
        <rFont val="BaWue Sans"/>
      </rPr>
      <t>n</t>
    </r>
  </si>
  <si>
    <t xml:space="preserve"> </t>
  </si>
  <si>
    <t>Sonstige fossile Brennstoffe</t>
  </si>
  <si>
    <t>Solarthermie Dach-Anlagen</t>
  </si>
  <si>
    <t>Solarthermie Freiflächenanlagen</t>
  </si>
  <si>
    <t>Altholz</t>
  </si>
  <si>
    <t>Sonstige erneuerbare Energien</t>
  </si>
  <si>
    <t>Strom Direktheizung</t>
  </si>
  <si>
    <t>Strom Wärmepumpe</t>
  </si>
  <si>
    <t>Wurde eine gemeinsame Wärmeplanung (Konvoiplanung) durchgeführt?</t>
  </si>
  <si>
    <t>feste Biomasse (ohne Altholz)</t>
  </si>
  <si>
    <t>Sonstige erneuerbaren Energien</t>
  </si>
  <si>
    <t>Solarthermie Dachflächen-Anlagen</t>
  </si>
  <si>
    <t>Solarthermie Dachlächen-Anlagen</t>
  </si>
  <si>
    <t xml:space="preserve">Treibhausgasemissionen (THG-Emissionen)  der gesamten Wärmeversorgung des beplanten Gebiets  </t>
  </si>
  <si>
    <t>Treibhausgasemissionen</t>
  </si>
  <si>
    <t>Solarthermie Dachlfächen-Anlagen</t>
  </si>
  <si>
    <t>Solathermie Freiflächenanlagen</t>
  </si>
  <si>
    <t>Solarthermie Dachflächenanlagen</t>
  </si>
  <si>
    <t>Erläuterung</t>
  </si>
  <si>
    <t>mittels überschüssigem EE-Strom lokal erzeugter Wasserstoff</t>
  </si>
  <si>
    <t>D.12</t>
  </si>
  <si>
    <t>B.13</t>
  </si>
  <si>
    <t>Regionalname</t>
  </si>
  <si>
    <t>Stichtag</t>
  </si>
  <si>
    <t>Bevölkerung insgesamt</t>
  </si>
  <si>
    <t>Stuttgart, Landeshauptstadt</t>
  </si>
  <si>
    <t>Aidlingen</t>
  </si>
  <si>
    <t>Altdorf</t>
  </si>
  <si>
    <t>Böblingen, Stadt</t>
  </si>
  <si>
    <t>Bondorf</t>
  </si>
  <si>
    <t>Deckenpfronn</t>
  </si>
  <si>
    <t>Ehningen</t>
  </si>
  <si>
    <t>Gärtringen</t>
  </si>
  <si>
    <t>Gäufelden</t>
  </si>
  <si>
    <t>Herrenberg, Stadt</t>
  </si>
  <si>
    <t>Hildrizhausen</t>
  </si>
  <si>
    <t>Holzgerlingen, Stadt</t>
  </si>
  <si>
    <t>Leonberg, Stadt</t>
  </si>
  <si>
    <t>Magstadt</t>
  </si>
  <si>
    <t>Mötzingen</t>
  </si>
  <si>
    <t>Nufringen</t>
  </si>
  <si>
    <t>Renningen, Stadt</t>
  </si>
  <si>
    <t>Rutesheim, Stadt</t>
  </si>
  <si>
    <t>Schönaich</t>
  </si>
  <si>
    <t>Sindelfingen, Stadt</t>
  </si>
  <si>
    <t>Steinenbronn</t>
  </si>
  <si>
    <t>Waldenbuch, Stadt</t>
  </si>
  <si>
    <t>Weil der Stadt, Stadt</t>
  </si>
  <si>
    <t>Weil im Schönbuch</t>
  </si>
  <si>
    <t>Weissach</t>
  </si>
  <si>
    <t>Jettingen</t>
  </si>
  <si>
    <t>Grafenau</t>
  </si>
  <si>
    <t>Altbach</t>
  </si>
  <si>
    <t>Altenriet</t>
  </si>
  <si>
    <t>Baltmannsweiler</t>
  </si>
  <si>
    <t>Bempflingen</t>
  </si>
  <si>
    <t>Beuren</t>
  </si>
  <si>
    <t>Bissingen an der Teck</t>
  </si>
  <si>
    <t>Deizisau</t>
  </si>
  <si>
    <t>Denkendorf</t>
  </si>
  <si>
    <t>Dettingen unter Teck</t>
  </si>
  <si>
    <t>Erkenbrechtsweiler</t>
  </si>
  <si>
    <t>Esslingen am Neckar, Stadt</t>
  </si>
  <si>
    <t>Frickenhausen</t>
  </si>
  <si>
    <t>Großbettlingen</t>
  </si>
  <si>
    <t>Hochdorf</t>
  </si>
  <si>
    <t>Holzmaden</t>
  </si>
  <si>
    <t>Kirchheim unter Teck, Stadt</t>
  </si>
  <si>
    <t>Köngen</t>
  </si>
  <si>
    <t>Kohlberg</t>
  </si>
  <si>
    <t>Lichtenwald</t>
  </si>
  <si>
    <t>Neckartailfingen</t>
  </si>
  <si>
    <t>Neckartenzlingen</t>
  </si>
  <si>
    <t>Neidlingen</t>
  </si>
  <si>
    <t>Neuffen, Stadt</t>
  </si>
  <si>
    <t>Neuhausen auf den Fildern</t>
  </si>
  <si>
    <t>Notzingen</t>
  </si>
  <si>
    <t>Nürtingen, Stadt</t>
  </si>
  <si>
    <t>Oberboihingen</t>
  </si>
  <si>
    <t>Ohmden</t>
  </si>
  <si>
    <t>Owen, Stadt</t>
  </si>
  <si>
    <t>Plochingen, Stadt</t>
  </si>
  <si>
    <t>Reichenbach an der Fils</t>
  </si>
  <si>
    <t>Schlaitdorf</t>
  </si>
  <si>
    <t>Unterensingen</t>
  </si>
  <si>
    <t>Weilheim an der Teck, Stadt</t>
  </si>
  <si>
    <t>Wendlingen am Neckar, Stadt</t>
  </si>
  <si>
    <t>Wernau (Neckar), Stadt</t>
  </si>
  <si>
    <t>Wolfschlugen</t>
  </si>
  <si>
    <t>Aichwald</t>
  </si>
  <si>
    <t>Filderstadt, Stadt</t>
  </si>
  <si>
    <t>Leinfelden-Echterdingen, Stadt</t>
  </si>
  <si>
    <t>Lenningen</t>
  </si>
  <si>
    <t>Ostfildern, Stadt</t>
  </si>
  <si>
    <t>Aichtal, Stadt</t>
  </si>
  <si>
    <t>Adelberg</t>
  </si>
  <si>
    <t>Aichelberg</t>
  </si>
  <si>
    <t>Albershausen</t>
  </si>
  <si>
    <t>Bad Ditzenbach</t>
  </si>
  <si>
    <t>Bad Überkingen</t>
  </si>
  <si>
    <t>Birenbach</t>
  </si>
  <si>
    <t>Böhmenkirch</t>
  </si>
  <si>
    <t>Börtlingen</t>
  </si>
  <si>
    <t>Bad Boll</t>
  </si>
  <si>
    <t>Deggingen</t>
  </si>
  <si>
    <t>Donzdorf, Stadt</t>
  </si>
  <si>
    <t>Drackenstein</t>
  </si>
  <si>
    <t>Dürnau</t>
  </si>
  <si>
    <t>Ebersbach an der Fils, Stadt</t>
  </si>
  <si>
    <t>Eislingen/Fils, Stadt</t>
  </si>
  <si>
    <t>Eschenbach</t>
  </si>
  <si>
    <t>Gammelshausen</t>
  </si>
  <si>
    <t>Geislingen an der Steige, Stadt</t>
  </si>
  <si>
    <t>Gingen an der Fils</t>
  </si>
  <si>
    <t>Göppingen, Stadt</t>
  </si>
  <si>
    <t>Gruibingen</t>
  </si>
  <si>
    <t>Hattenhofen</t>
  </si>
  <si>
    <t>Heiningen</t>
  </si>
  <si>
    <t>Hohenstadt</t>
  </si>
  <si>
    <t>Kuchen</t>
  </si>
  <si>
    <t>Mühlhausen im Täle</t>
  </si>
  <si>
    <t>Ottenbach</t>
  </si>
  <si>
    <t>Rechberghausen</t>
  </si>
  <si>
    <t>Salach</t>
  </si>
  <si>
    <t>Schlat</t>
  </si>
  <si>
    <t>Schlierbach</t>
  </si>
  <si>
    <t>Süßen, Stadt</t>
  </si>
  <si>
    <t>Uhingen, Stadt</t>
  </si>
  <si>
    <t>Wäschenbeuren</t>
  </si>
  <si>
    <t>Wangen</t>
  </si>
  <si>
    <t>Wiesensteig, Stadt</t>
  </si>
  <si>
    <t>Zell unter Aichelberg</t>
  </si>
  <si>
    <t>Lauterstein, Stadt</t>
  </si>
  <si>
    <t>Affalterbach</t>
  </si>
  <si>
    <t>Asperg, Stadt</t>
  </si>
  <si>
    <t>Benningen am Neckar</t>
  </si>
  <si>
    <t>Besigheim, Stadt</t>
  </si>
  <si>
    <t>Bönnigheim, Stadt</t>
  </si>
  <si>
    <t>Ditzingen, Stadt</t>
  </si>
  <si>
    <t>Eberdingen</t>
  </si>
  <si>
    <t>Erdmannhausen</t>
  </si>
  <si>
    <t>Erligheim</t>
  </si>
  <si>
    <t>Freudental</t>
  </si>
  <si>
    <t>Gemmrigheim</t>
  </si>
  <si>
    <t>Gerlingen, Stadt</t>
  </si>
  <si>
    <t>Großbottwar, Stadt</t>
  </si>
  <si>
    <t>Hemmingen</t>
  </si>
  <si>
    <t>Hessigheim</t>
  </si>
  <si>
    <t>Kirchheim am Neckar</t>
  </si>
  <si>
    <t>Kornwestheim, Stadt</t>
  </si>
  <si>
    <t>Löchgau</t>
  </si>
  <si>
    <t>Ludwigsburg, Stadt</t>
  </si>
  <si>
    <t>Marbach am Neckar, Stadt</t>
  </si>
  <si>
    <t>Markgröningen, Stadt</t>
  </si>
  <si>
    <t>Möglingen</t>
  </si>
  <si>
    <t>Mundelsheim</t>
  </si>
  <si>
    <t>Murr</t>
  </si>
  <si>
    <t>Oberriexingen, Stadt</t>
  </si>
  <si>
    <t>Oberstenfeld</t>
  </si>
  <si>
    <t>Pleidelsheim</t>
  </si>
  <si>
    <t>Schwieberdingen</t>
  </si>
  <si>
    <t>Sersheim</t>
  </si>
  <si>
    <t>Steinheim an der Murr, Stadt</t>
  </si>
  <si>
    <t>Tamm, Stadt</t>
  </si>
  <si>
    <t>Vaihingen an der Enz, Stadt</t>
  </si>
  <si>
    <t>Walheim</t>
  </si>
  <si>
    <t>Sachsenheim, Stadt</t>
  </si>
  <si>
    <t>Ingersheim</t>
  </si>
  <si>
    <t>Freiberg am Neckar, Stadt</t>
  </si>
  <si>
    <t>Bietigheim-Bissingen, Stadt</t>
  </si>
  <si>
    <t>Korntal-Münchingen, Stadt</t>
  </si>
  <si>
    <t>Remseck am Neckar, Stadt</t>
  </si>
  <si>
    <t>Alfdorf</t>
  </si>
  <si>
    <t>Allmersbach im Tal</t>
  </si>
  <si>
    <t>Althütte</t>
  </si>
  <si>
    <t>Auenwald</t>
  </si>
  <si>
    <t>Backnang, Stadt</t>
  </si>
  <si>
    <t>Burgstetten</t>
  </si>
  <si>
    <t>Fellbach, Stadt</t>
  </si>
  <si>
    <t>Großerlach</t>
  </si>
  <si>
    <t>Kaisersbach</t>
  </si>
  <si>
    <t>Kirchberg an der Murr</t>
  </si>
  <si>
    <t>Korb</t>
  </si>
  <si>
    <t>Leutenbach</t>
  </si>
  <si>
    <t>Murrhardt, Stadt</t>
  </si>
  <si>
    <t>Oppenweiler</t>
  </si>
  <si>
    <t>Plüderhausen</t>
  </si>
  <si>
    <t>Rudersberg</t>
  </si>
  <si>
    <t>Schorndorf, Stadt</t>
  </si>
  <si>
    <t>Schwaikheim</t>
  </si>
  <si>
    <t>Spiegelberg</t>
  </si>
  <si>
    <t>Sulzbach an der Murr</t>
  </si>
  <si>
    <t>Urbach</t>
  </si>
  <si>
    <t>Waiblingen, Stadt</t>
  </si>
  <si>
    <t>Weissach im Tal</t>
  </si>
  <si>
    <t>Welzheim, Stadt</t>
  </si>
  <si>
    <t>Winnenden, Stadt</t>
  </si>
  <si>
    <t>Winterbach</t>
  </si>
  <si>
    <t>Aspach</t>
  </si>
  <si>
    <t>Berglen</t>
  </si>
  <si>
    <t>Remshalden</t>
  </si>
  <si>
    <t>Weinstadt, Stadt</t>
  </si>
  <si>
    <t>Kernen im Remstal</t>
  </si>
  <si>
    <t>Heilbronn, Universitätsstadt</t>
  </si>
  <si>
    <t>Abstatt</t>
  </si>
  <si>
    <t>Bad Friedrichshall, Stadt</t>
  </si>
  <si>
    <t>Bad Rappenau, Stadt</t>
  </si>
  <si>
    <t>Bad Wimpfen, Stadt</t>
  </si>
  <si>
    <t>Beilstein, Stadt</t>
  </si>
  <si>
    <t>Brackenheim, Stadt</t>
  </si>
  <si>
    <t>Cleebronn</t>
  </si>
  <si>
    <t>Eberstadt</t>
  </si>
  <si>
    <t>Ellhofen</t>
  </si>
  <si>
    <t>Eppingen, Stadt</t>
  </si>
  <si>
    <t>Erlenbach</t>
  </si>
  <si>
    <t>Flein</t>
  </si>
  <si>
    <t>Gemmingen</t>
  </si>
  <si>
    <t>Güglingen, Stadt</t>
  </si>
  <si>
    <t>Gundelsheim, Stadt</t>
  </si>
  <si>
    <t>Ilsfeld</t>
  </si>
  <si>
    <t>Ittlingen</t>
  </si>
  <si>
    <t>Jagsthausen</t>
  </si>
  <si>
    <t>Kirchardt</t>
  </si>
  <si>
    <t>Lauffen am Neckar, Stadt</t>
  </si>
  <si>
    <t>Lehrensteinsfeld</t>
  </si>
  <si>
    <t>Leingarten, Stadt</t>
  </si>
  <si>
    <t>Löwenstein, Stadt</t>
  </si>
  <si>
    <t>Massenbachhausen</t>
  </si>
  <si>
    <t>Möckmühl, Stadt</t>
  </si>
  <si>
    <t>Neckarsulm, Stadt</t>
  </si>
  <si>
    <t>Neckarwestheim</t>
  </si>
  <si>
    <t>Neudenau, Stadt</t>
  </si>
  <si>
    <t>Neuenstadt am Kocher, Stadt</t>
  </si>
  <si>
    <t>Nordheim</t>
  </si>
  <si>
    <t>Oedheim</t>
  </si>
  <si>
    <t>Offenau</t>
  </si>
  <si>
    <t>Pfaffenhofen</t>
  </si>
  <si>
    <t>Roigheim</t>
  </si>
  <si>
    <t>Schwaigern, Stadt</t>
  </si>
  <si>
    <t>Siegelsbach</t>
  </si>
  <si>
    <t>Talheim</t>
  </si>
  <si>
    <t>Untereisesheim</t>
  </si>
  <si>
    <t>Untergruppenbach</t>
  </si>
  <si>
    <t>Weinsberg, Stadt</t>
  </si>
  <si>
    <t>Widdern, Stadt</t>
  </si>
  <si>
    <t>Wüstenrot</t>
  </si>
  <si>
    <t>Zaberfeld</t>
  </si>
  <si>
    <t>Obersulm</t>
  </si>
  <si>
    <t>Hardthausen am Kocher</t>
  </si>
  <si>
    <t>Langenbrettach</t>
  </si>
  <si>
    <t>Bretzfeld</t>
  </si>
  <si>
    <t>Dörzbach</t>
  </si>
  <si>
    <t>Forchtenberg, Stadt</t>
  </si>
  <si>
    <t>Ingelfingen, Stadt</t>
  </si>
  <si>
    <t>Krautheim, Stadt</t>
  </si>
  <si>
    <t>Künzelsau, Stadt</t>
  </si>
  <si>
    <t>Kupferzell</t>
  </si>
  <si>
    <t>Mulfingen</t>
  </si>
  <si>
    <t>Neuenstein, Stadt</t>
  </si>
  <si>
    <t>Niedernhall, Stadt</t>
  </si>
  <si>
    <t>Öhringen, Stadt</t>
  </si>
  <si>
    <t>Pfedelbach</t>
  </si>
  <si>
    <t>Schöntal</t>
  </si>
  <si>
    <t>Waldenburg, Stadt</t>
  </si>
  <si>
    <t>Weißbach</t>
  </si>
  <si>
    <t>Zweiflingen</t>
  </si>
  <si>
    <t>Blaufelden</t>
  </si>
  <si>
    <t>Braunsbach</t>
  </si>
  <si>
    <t>Bühlertann</t>
  </si>
  <si>
    <t>Bühlerzell</t>
  </si>
  <si>
    <t>Crailsheim, Stadt</t>
  </si>
  <si>
    <t>Fichtenberg</t>
  </si>
  <si>
    <t>Gaildorf, Stadt</t>
  </si>
  <si>
    <t>Gerabronn, Stadt</t>
  </si>
  <si>
    <t>Ilshofen, Stadt</t>
  </si>
  <si>
    <t>Kirchberg an der Jagst, Stadt</t>
  </si>
  <si>
    <t>Langenburg, Stadt</t>
  </si>
  <si>
    <t>Mainhardt</t>
  </si>
  <si>
    <t>Michelbach an der Bilz</t>
  </si>
  <si>
    <t>Michelfeld</t>
  </si>
  <si>
    <t>Oberrot</t>
  </si>
  <si>
    <t>Obersontheim</t>
  </si>
  <si>
    <t>Rot am See</t>
  </si>
  <si>
    <t>Satteldorf</t>
  </si>
  <si>
    <t>Schrozberg, Stadt</t>
  </si>
  <si>
    <t>Schwäbisch Hall, Stadt</t>
  </si>
  <si>
    <t>Sulzbach-Laufen</t>
  </si>
  <si>
    <t>Untermünkheim</t>
  </si>
  <si>
    <t>Vellberg, Stadt</t>
  </si>
  <si>
    <t>Wallhausen</t>
  </si>
  <si>
    <t>Wolpertshausen</t>
  </si>
  <si>
    <t>Rosengarten</t>
  </si>
  <si>
    <t>Kreßberg</t>
  </si>
  <si>
    <t>Fichtenau</t>
  </si>
  <si>
    <t>Frankenhardt</t>
  </si>
  <si>
    <t>Stimpfach</t>
  </si>
  <si>
    <t>Assamstadt</t>
  </si>
  <si>
    <t>Bad Mergentheim, Stadt</t>
  </si>
  <si>
    <t>Boxberg, Stadt</t>
  </si>
  <si>
    <t>Creglingen, Stadt</t>
  </si>
  <si>
    <t>Freudenberg, Stadt</t>
  </si>
  <si>
    <t>Großrinderfeld</t>
  </si>
  <si>
    <t>Grünsfeld, Stadt</t>
  </si>
  <si>
    <t>Igersheim</t>
  </si>
  <si>
    <t>Königheim</t>
  </si>
  <si>
    <t>Külsheim, Stadt</t>
  </si>
  <si>
    <t>Niederstetten, Stadt</t>
  </si>
  <si>
    <t>Tauberbischofsheim, Stadt</t>
  </si>
  <si>
    <t>Weikersheim, Stadt</t>
  </si>
  <si>
    <t>Werbach</t>
  </si>
  <si>
    <t>Wertheim, Stadt</t>
  </si>
  <si>
    <t>Wittighausen</t>
  </si>
  <si>
    <t>Ahorn</t>
  </si>
  <si>
    <t>Lauda-Königshofen, Stadt</t>
  </si>
  <si>
    <t>Dischingen</t>
  </si>
  <si>
    <t>Gerstetten</t>
  </si>
  <si>
    <t>Giengen an der Brenz, Stadt</t>
  </si>
  <si>
    <t>Heidenheim an der Brenz, Stadt</t>
  </si>
  <si>
    <t>Herbrechtingen, Stadt</t>
  </si>
  <si>
    <t>Hermaringen</t>
  </si>
  <si>
    <t>Königsbronn</t>
  </si>
  <si>
    <t>Nattheim</t>
  </si>
  <si>
    <t>Niederstotzingen, Stadt</t>
  </si>
  <si>
    <t>Sontheim an der Brenz</t>
  </si>
  <si>
    <t>Steinheim am Albuch</t>
  </si>
  <si>
    <t>Abtsgmünd</t>
  </si>
  <si>
    <t>Adelmannsfelden</t>
  </si>
  <si>
    <t>Bartholomä</t>
  </si>
  <si>
    <t>Böbingen an der Rems</t>
  </si>
  <si>
    <t>Bopfingen, Stadt</t>
  </si>
  <si>
    <t>Durlangen</t>
  </si>
  <si>
    <t>Ellenberg</t>
  </si>
  <si>
    <t>Ellwangen (Jagst), Stadt</t>
  </si>
  <si>
    <t>Eschach</t>
  </si>
  <si>
    <t>Essingen</t>
  </si>
  <si>
    <t>Göggingen</t>
  </si>
  <si>
    <t>Gschwend</t>
  </si>
  <si>
    <t>Heubach, Stadt</t>
  </si>
  <si>
    <t>Heuchlingen</t>
  </si>
  <si>
    <t>Hüttlingen</t>
  </si>
  <si>
    <t>Iggingen</t>
  </si>
  <si>
    <t>Jagstzell</t>
  </si>
  <si>
    <t>Kirchheim am Ries</t>
  </si>
  <si>
    <t>Lauchheim, Stadt</t>
  </si>
  <si>
    <t>Leinzell</t>
  </si>
  <si>
    <t>Lorch, Stadt</t>
  </si>
  <si>
    <t>Mögglingen</t>
  </si>
  <si>
    <t>Mutlangen</t>
  </si>
  <si>
    <t>Neresheim, Stadt</t>
  </si>
  <si>
    <t>Neuler</t>
  </si>
  <si>
    <t>Obergröningen</t>
  </si>
  <si>
    <t>Oberkochen, Stadt</t>
  </si>
  <si>
    <t>Rosenberg</t>
  </si>
  <si>
    <t>Ruppertshofen</t>
  </si>
  <si>
    <t>Schechingen</t>
  </si>
  <si>
    <t>Schwäbisch Gmünd, Stadt</t>
  </si>
  <si>
    <t>Spraitbach</t>
  </si>
  <si>
    <t>Stödtlen</t>
  </si>
  <si>
    <t>Täferrot</t>
  </si>
  <si>
    <t>Tannhausen</t>
  </si>
  <si>
    <t>Unterschneidheim</t>
  </si>
  <si>
    <t>Waldstetten</t>
  </si>
  <si>
    <t>Westhausen</t>
  </si>
  <si>
    <t>Wört</t>
  </si>
  <si>
    <t>Riesbürg</t>
  </si>
  <si>
    <t>Aalen, Stadt</t>
  </si>
  <si>
    <t>Rainau</t>
  </si>
  <si>
    <t>Baden-Baden, Stadt</t>
  </si>
  <si>
    <t>Karlsruhe, Stadt</t>
  </si>
  <si>
    <t>Bretten, Stadt</t>
  </si>
  <si>
    <t>Bruchsal, Stadt</t>
  </si>
  <si>
    <t>Ettlingen, Stadt</t>
  </si>
  <si>
    <t>Forst</t>
  </si>
  <si>
    <t>Gondelsheim</t>
  </si>
  <si>
    <t>Hambrücken</t>
  </si>
  <si>
    <t>Kronau</t>
  </si>
  <si>
    <t>Kürnbach</t>
  </si>
  <si>
    <t>Malsch</t>
  </si>
  <si>
    <t>Marxzell</t>
  </si>
  <si>
    <t>Oberderdingen, Stadt</t>
  </si>
  <si>
    <t>Östringen, Stadt</t>
  </si>
  <si>
    <t>Philippsburg, Stadt</t>
  </si>
  <si>
    <t>Sulzfeld</t>
  </si>
  <si>
    <t>Ubstadt-Weiher</t>
  </si>
  <si>
    <t>Walzbachtal</t>
  </si>
  <si>
    <t>Weingarten (Baden)</t>
  </si>
  <si>
    <t>Zaisenhausen</t>
  </si>
  <si>
    <t>Karlsbad</t>
  </si>
  <si>
    <t>Kraichtal, Stadt</t>
  </si>
  <si>
    <t>Graben-Neudorf</t>
  </si>
  <si>
    <t>Bad Schönborn</t>
  </si>
  <si>
    <t>Pfinztal</t>
  </si>
  <si>
    <t>Eggenstein-Leopoldshafen</t>
  </si>
  <si>
    <t>Karlsdorf-Neuthard</t>
  </si>
  <si>
    <t>Linkenheim-Hochstetten</t>
  </si>
  <si>
    <t>Waghäusel, Stadt</t>
  </si>
  <si>
    <t>Oberhausen-Rheinhausen</t>
  </si>
  <si>
    <t>Rheinstetten, Stadt</t>
  </si>
  <si>
    <t>Stutensee, Stadt</t>
  </si>
  <si>
    <t>Waldbronn</t>
  </si>
  <si>
    <t>Dettenheim</t>
  </si>
  <si>
    <t>Au am Rhein</t>
  </si>
  <si>
    <t>Bietigheim</t>
  </si>
  <si>
    <t>Bischweier</t>
  </si>
  <si>
    <t>Bühl, Stadt</t>
  </si>
  <si>
    <t>Bühlertal</t>
  </si>
  <si>
    <t>Durmersheim</t>
  </si>
  <si>
    <t>Elchesheim-Illingen</t>
  </si>
  <si>
    <t>Forbach</t>
  </si>
  <si>
    <t>Gaggenau, Stadt</t>
  </si>
  <si>
    <t>Gernsbach, Stadt</t>
  </si>
  <si>
    <t>Hügelsheim</t>
  </si>
  <si>
    <t>Iffezheim</t>
  </si>
  <si>
    <t>Kuppenheim, Stadt</t>
  </si>
  <si>
    <t>Lichtenau, Stadt</t>
  </si>
  <si>
    <t>Loffenau</t>
  </si>
  <si>
    <t>Muggensturm</t>
  </si>
  <si>
    <t>Ötigheim</t>
  </si>
  <si>
    <t>Ottersweier</t>
  </si>
  <si>
    <t>Rastatt, Stadt</t>
  </si>
  <si>
    <t>Sinzheim</t>
  </si>
  <si>
    <t>Steinmauern</t>
  </si>
  <si>
    <t>Weisenbach</t>
  </si>
  <si>
    <t>Rheinmünster</t>
  </si>
  <si>
    <t>Heidelberg, Stadt</t>
  </si>
  <si>
    <t>Mannheim, Universitätsstadt</t>
  </si>
  <si>
    <t>Adelsheim, Stadt</t>
  </si>
  <si>
    <t>Aglasterhausen</t>
  </si>
  <si>
    <t>Billigheim</t>
  </si>
  <si>
    <t>Binau</t>
  </si>
  <si>
    <t>Buchen (Odenwald), Stadt</t>
  </si>
  <si>
    <t>Fahrenbach</t>
  </si>
  <si>
    <t>Hardheim</t>
  </si>
  <si>
    <t>Haßmersheim</t>
  </si>
  <si>
    <t>Höpfingen</t>
  </si>
  <si>
    <t>Hüffenhardt</t>
  </si>
  <si>
    <t>Limbach</t>
  </si>
  <si>
    <t>Mosbach, Stadt</t>
  </si>
  <si>
    <t>Mudau</t>
  </si>
  <si>
    <t>Neckargerach</t>
  </si>
  <si>
    <t>Neckarzimmern</t>
  </si>
  <si>
    <t>Neunkirchen</t>
  </si>
  <si>
    <t>Obrigheim</t>
  </si>
  <si>
    <t>Osterburken, Stadt</t>
  </si>
  <si>
    <t>Seckach</t>
  </si>
  <si>
    <t>Walldürn, Stadt</t>
  </si>
  <si>
    <t>Zwingenberg</t>
  </si>
  <si>
    <t>Ravenstein, Stadt</t>
  </si>
  <si>
    <t>Schefflenz</t>
  </si>
  <si>
    <t>Schwarzach</t>
  </si>
  <si>
    <t>Elztal</t>
  </si>
  <si>
    <t>Waldbrunn</t>
  </si>
  <si>
    <t>Altlußheim</t>
  </si>
  <si>
    <t>Bammental</t>
  </si>
  <si>
    <t>Brühl</t>
  </si>
  <si>
    <t>Dielheim</t>
  </si>
  <si>
    <t>Dossenheim</t>
  </si>
  <si>
    <t>Eberbach, Stadt</t>
  </si>
  <si>
    <t>Epfenbach</t>
  </si>
  <si>
    <t>Eppelheim, Stadt</t>
  </si>
  <si>
    <t>Eschelbronn</t>
  </si>
  <si>
    <t>Gaiberg</t>
  </si>
  <si>
    <t>Heddesbach</t>
  </si>
  <si>
    <t>Heddesheim</t>
  </si>
  <si>
    <t>Heiligkreuzsteinach</t>
  </si>
  <si>
    <t>Hemsbach, Stadt</t>
  </si>
  <si>
    <t>Hockenheim, Stadt</t>
  </si>
  <si>
    <t>Ilvesheim</t>
  </si>
  <si>
    <t>Ketsch</t>
  </si>
  <si>
    <t>Ladenburg, Stadt</t>
  </si>
  <si>
    <t>Laudenbach</t>
  </si>
  <si>
    <t>Leimen, Stadt</t>
  </si>
  <si>
    <t>Mauer</t>
  </si>
  <si>
    <t>Meckesheim</t>
  </si>
  <si>
    <t>Mühlhausen</t>
  </si>
  <si>
    <t>Neckarbischofsheim, Stadt</t>
  </si>
  <si>
    <t>Neckargemünd, Stadt</t>
  </si>
  <si>
    <t>Neidenstein</t>
  </si>
  <si>
    <t>Neulußheim</t>
  </si>
  <si>
    <t>Nußloch</t>
  </si>
  <si>
    <t>Oftersheim</t>
  </si>
  <si>
    <t>Plankstadt</t>
  </si>
  <si>
    <t>Rauenberg, Stadt</t>
  </si>
  <si>
    <t>Reichartshausen</t>
  </si>
  <si>
    <t>Reilingen</t>
  </si>
  <si>
    <t>Sandhausen</t>
  </si>
  <si>
    <t>Schönau, Stadt</t>
  </si>
  <si>
    <t>Schönbrunn</t>
  </si>
  <si>
    <t>Schriesheim, Stadt</t>
  </si>
  <si>
    <t>Schwetzingen, Stadt</t>
  </si>
  <si>
    <t>Sinsheim, Stadt</t>
  </si>
  <si>
    <t>Spechbach</t>
  </si>
  <si>
    <t>Waibstadt, Stadt</t>
  </si>
  <si>
    <t>Walldorf, Stadt</t>
  </si>
  <si>
    <t>Weinheim, Stadt</t>
  </si>
  <si>
    <t>Wiesenbach</t>
  </si>
  <si>
    <t>Wiesloch, Stadt</t>
  </si>
  <si>
    <t>Wilhelmsfeld</t>
  </si>
  <si>
    <t>Zuzenhausen</t>
  </si>
  <si>
    <t>Angelbachtal</t>
  </si>
  <si>
    <t>St. Leon-Rot</t>
  </si>
  <si>
    <t>Lobbach</t>
  </si>
  <si>
    <t>Edingen-Neckarhausen</t>
  </si>
  <si>
    <t>Helmstadt-Bargen</t>
  </si>
  <si>
    <t>Hirschberg an der Bergstraße</t>
  </si>
  <si>
    <t>Pforzheim, Stadt</t>
  </si>
  <si>
    <t>Altensteig, Stadt</t>
  </si>
  <si>
    <t>Althengstett</t>
  </si>
  <si>
    <t>Bad Liebenzell, Stadt</t>
  </si>
  <si>
    <t>Dobel</t>
  </si>
  <si>
    <t>Ebhausen</t>
  </si>
  <si>
    <t>Egenhausen</t>
  </si>
  <si>
    <t>Enzklösterle</t>
  </si>
  <si>
    <t>Gechingen</t>
  </si>
  <si>
    <t>Haiterbach, Stadt</t>
  </si>
  <si>
    <t>Bad Herrenalb, Stadt</t>
  </si>
  <si>
    <t>Höfen an der Enz</t>
  </si>
  <si>
    <t>Nagold, Stadt</t>
  </si>
  <si>
    <t>Neubulach, Stadt</t>
  </si>
  <si>
    <t>Neuweiler</t>
  </si>
  <si>
    <t>Oberreichenbach</t>
  </si>
  <si>
    <t>Ostelsheim</t>
  </si>
  <si>
    <t>Rohrdorf</t>
  </si>
  <si>
    <t>Schömberg</t>
  </si>
  <si>
    <t>Simmersfeld</t>
  </si>
  <si>
    <t>Simmozheim</t>
  </si>
  <si>
    <t>Unterreichenbach</t>
  </si>
  <si>
    <t>Bad Wildbad, Stadt</t>
  </si>
  <si>
    <t>Wildberg, Stadt</t>
  </si>
  <si>
    <t>Bad Teinach-Zavelstein, Stadt</t>
  </si>
  <si>
    <t>Calw, Stadt</t>
  </si>
  <si>
    <t>Birkenfeld</t>
  </si>
  <si>
    <t>Eisingen</t>
  </si>
  <si>
    <t>Engelsbrand</t>
  </si>
  <si>
    <t>Friolzheim</t>
  </si>
  <si>
    <t>Heimsheim, Stadt</t>
  </si>
  <si>
    <t>Illingen</t>
  </si>
  <si>
    <t>Ispringen</t>
  </si>
  <si>
    <t>Kieselbronn</t>
  </si>
  <si>
    <t>Knittlingen, Stadt</t>
  </si>
  <si>
    <t>Maulbronn, Stadt</t>
  </si>
  <si>
    <t>Mönsheim</t>
  </si>
  <si>
    <t>Mühlacker, Stadt</t>
  </si>
  <si>
    <t>Neuenbürg, Stadt</t>
  </si>
  <si>
    <t>Neuhausen</t>
  </si>
  <si>
    <t>Niefern-Öschelbronn</t>
  </si>
  <si>
    <t>Ötisheim</t>
  </si>
  <si>
    <t>Sternenfels</t>
  </si>
  <si>
    <t>Tiefenbronn</t>
  </si>
  <si>
    <t>Wiernsheim</t>
  </si>
  <si>
    <t>Wimsheim</t>
  </si>
  <si>
    <t>Wurmberg</t>
  </si>
  <si>
    <t>Keltern</t>
  </si>
  <si>
    <t>Remchingen</t>
  </si>
  <si>
    <t>Straubenhardt</t>
  </si>
  <si>
    <t>Neulingen</t>
  </si>
  <si>
    <t>Kämpfelbach</t>
  </si>
  <si>
    <t>Ölbronn-Dürrn</t>
  </si>
  <si>
    <t>Königsbach-Stein</t>
  </si>
  <si>
    <t>Alpirsbach, Stadt</t>
  </si>
  <si>
    <t>Baiersbronn</t>
  </si>
  <si>
    <t>Dornstetten, Stadt</t>
  </si>
  <si>
    <t>Empfingen</t>
  </si>
  <si>
    <t>Eutingen im Gäu</t>
  </si>
  <si>
    <t>Freudenstadt, Stadt</t>
  </si>
  <si>
    <t>Glatten</t>
  </si>
  <si>
    <t>Grömbach</t>
  </si>
  <si>
    <t>Horb am Neckar, Stadt</t>
  </si>
  <si>
    <t>Loßburg</t>
  </si>
  <si>
    <t>Pfalzgrafenweiler</t>
  </si>
  <si>
    <t>Schopfloch</t>
  </si>
  <si>
    <t>Wörnersberg</t>
  </si>
  <si>
    <t>Seewald</t>
  </si>
  <si>
    <t>Waldachtal</t>
  </si>
  <si>
    <t>Bad Rippoldsau-Schapbach</t>
  </si>
  <si>
    <t>Freiburg im Breisgau, Stadt</t>
  </si>
  <si>
    <t>Au</t>
  </si>
  <si>
    <t>Auggen</t>
  </si>
  <si>
    <t>Bad Krozingen, Stadt</t>
  </si>
  <si>
    <t>Badenweiler</t>
  </si>
  <si>
    <t>Ballrechten-Dottingen</t>
  </si>
  <si>
    <t>Bötzingen</t>
  </si>
  <si>
    <t>Bollschweil</t>
  </si>
  <si>
    <t>Breisach am Rhein, Stadt</t>
  </si>
  <si>
    <t>Breitnau</t>
  </si>
  <si>
    <t>Buchenbach</t>
  </si>
  <si>
    <t>Buggingen</t>
  </si>
  <si>
    <t>Ebringen</t>
  </si>
  <si>
    <t>Eichstetten am Kaiserstuhl</t>
  </si>
  <si>
    <t>Eisenbach (Hochschwarzwald)</t>
  </si>
  <si>
    <t>Eschbach</t>
  </si>
  <si>
    <t>Feldberg (Schwarzwald)</t>
  </si>
  <si>
    <t>Friedenweiler</t>
  </si>
  <si>
    <t>Glottertal</t>
  </si>
  <si>
    <t>Gottenheim</t>
  </si>
  <si>
    <t>Gundelfingen</t>
  </si>
  <si>
    <t>Hartheim am Rhein</t>
  </si>
  <si>
    <t>Heitersheim, Stadt</t>
  </si>
  <si>
    <t>Heuweiler</t>
  </si>
  <si>
    <t>Hinterzarten</t>
  </si>
  <si>
    <t>Horben</t>
  </si>
  <si>
    <t>Ihringen</t>
  </si>
  <si>
    <t>Kirchzarten</t>
  </si>
  <si>
    <t>Lenzkirch</t>
  </si>
  <si>
    <t>Löffingen, Stadt</t>
  </si>
  <si>
    <t>Merdingen</t>
  </si>
  <si>
    <t>Merzhausen</t>
  </si>
  <si>
    <t>Müllheim im Markgräflerland, Stadt</t>
  </si>
  <si>
    <t>Neuenburg am Rhein, Stadt</t>
  </si>
  <si>
    <t>Oberried</t>
  </si>
  <si>
    <t>Pfaffenweiler</t>
  </si>
  <si>
    <t>St. Märgen</t>
  </si>
  <si>
    <t>St. Peter</t>
  </si>
  <si>
    <t>Schallstadt</t>
  </si>
  <si>
    <t>Schluchsee</t>
  </si>
  <si>
    <t>Sölden</t>
  </si>
  <si>
    <t>Staufen im Breisgau, Stadt</t>
  </si>
  <si>
    <t>Stegen</t>
  </si>
  <si>
    <t>Sulzburg, Stadt</t>
  </si>
  <si>
    <t>Titisee-Neustadt, Stadt</t>
  </si>
  <si>
    <t>Umkirch</t>
  </si>
  <si>
    <t>Wittnau</t>
  </si>
  <si>
    <t>Münstertal/Schwarzwald</t>
  </si>
  <si>
    <t>Ehrenkirchen</t>
  </si>
  <si>
    <t>March</t>
  </si>
  <si>
    <t>Vogtsburg im Kaiserstuhl, Stadt</t>
  </si>
  <si>
    <t>Bahlingen am Kaiserstuhl</t>
  </si>
  <si>
    <t>Biederbach</t>
  </si>
  <si>
    <t>Denzlingen</t>
  </si>
  <si>
    <t>Elzach, Stadt</t>
  </si>
  <si>
    <t>Emmendingen, Stadt</t>
  </si>
  <si>
    <t>Endingen am Kaiserstuhl, Stadt</t>
  </si>
  <si>
    <t>Forchheim</t>
  </si>
  <si>
    <t>Gutach im Breisgau</t>
  </si>
  <si>
    <t>Herbolzheim, Stadt</t>
  </si>
  <si>
    <t>Kenzingen, Stadt</t>
  </si>
  <si>
    <t>Malterdingen</t>
  </si>
  <si>
    <t>Reute</t>
  </si>
  <si>
    <t>Riegel am Kaiserstuhl</t>
  </si>
  <si>
    <t>Sasbach am Kaiserstuhl</t>
  </si>
  <si>
    <t>Sexau</t>
  </si>
  <si>
    <t>Simonswald</t>
  </si>
  <si>
    <t>Teningen</t>
  </si>
  <si>
    <t>Vörstetten</t>
  </si>
  <si>
    <t>Weisweil</t>
  </si>
  <si>
    <t>Wyhl am Kaiserstuhl</t>
  </si>
  <si>
    <t>Rheinhausen</t>
  </si>
  <si>
    <t>Freiamt</t>
  </si>
  <si>
    <t>Winden im Elztal</t>
  </si>
  <si>
    <t>Waldkirch, Stadt</t>
  </si>
  <si>
    <t>Achern, Stadt</t>
  </si>
  <si>
    <t>Appenweier</t>
  </si>
  <si>
    <t>Bad Peterstal-Griesbach</t>
  </si>
  <si>
    <t>Berghaupten</t>
  </si>
  <si>
    <t>Biberach</t>
  </si>
  <si>
    <t>Durbach</t>
  </si>
  <si>
    <t>Ettenheim, Stadt</t>
  </si>
  <si>
    <t>Fischerbach</t>
  </si>
  <si>
    <t>Friesenheim</t>
  </si>
  <si>
    <t>Gengenbach, Stadt</t>
  </si>
  <si>
    <t>Gutach (Schwarzwaldbahn)</t>
  </si>
  <si>
    <t>Haslach im Kinzigtal, Stadt</t>
  </si>
  <si>
    <t>Hausach, Stadt</t>
  </si>
  <si>
    <t>Hofstetten</t>
  </si>
  <si>
    <t>Hohberg</t>
  </si>
  <si>
    <t>Hornberg, Stadt</t>
  </si>
  <si>
    <t>Kappelrodeck</t>
  </si>
  <si>
    <t>Kehl, Stadt</t>
  </si>
  <si>
    <t>Kippenheim</t>
  </si>
  <si>
    <t>Lahr/Schwarzwald, Stadt</t>
  </si>
  <si>
    <t>Lautenbach</t>
  </si>
  <si>
    <t>Lauf</t>
  </si>
  <si>
    <t>Mahlberg, Stadt</t>
  </si>
  <si>
    <t>Meißenheim</t>
  </si>
  <si>
    <t>Mühlenbach</t>
  </si>
  <si>
    <t>Nordrach</t>
  </si>
  <si>
    <t>Oberharmersbach</t>
  </si>
  <si>
    <t>Oberkirch, Stadt</t>
  </si>
  <si>
    <t>Oberwolfach</t>
  </si>
  <si>
    <t>Offenburg, Stadt</t>
  </si>
  <si>
    <t>Ohlsbach</t>
  </si>
  <si>
    <t>Oppenau, Stadt</t>
  </si>
  <si>
    <t>Ortenberg</t>
  </si>
  <si>
    <t>Ottenhöfen im Schwarzwald</t>
  </si>
  <si>
    <t>Renchen, Stadt</t>
  </si>
  <si>
    <t>Ringsheim</t>
  </si>
  <si>
    <t>Rust</t>
  </si>
  <si>
    <t>Sasbach</t>
  </si>
  <si>
    <t>Sasbachwalden</t>
  </si>
  <si>
    <t>Schuttertal</t>
  </si>
  <si>
    <t>Schutterwald</t>
  </si>
  <si>
    <t>Seebach</t>
  </si>
  <si>
    <t>Seelbach</t>
  </si>
  <si>
    <t>Steinach</t>
  </si>
  <si>
    <t>Willstätt</t>
  </si>
  <si>
    <t>Wolfach, Stadt</t>
  </si>
  <si>
    <t>Zell am Harmersbach, Stadt</t>
  </si>
  <si>
    <t>Schwanau</t>
  </si>
  <si>
    <t>Neuried</t>
  </si>
  <si>
    <t>Kappel-Grafenhausen</t>
  </si>
  <si>
    <t>Rheinau, Stadt</t>
  </si>
  <si>
    <t>Aichhalden</t>
  </si>
  <si>
    <t>Bösingen</t>
  </si>
  <si>
    <t>Dietingen</t>
  </si>
  <si>
    <t>Dornhan, Stadt</t>
  </si>
  <si>
    <t>Dunningen</t>
  </si>
  <si>
    <t>Epfendorf</t>
  </si>
  <si>
    <t>Hardt</t>
  </si>
  <si>
    <t>Lauterbach</t>
  </si>
  <si>
    <t>Oberndorf am Neckar, Stadt</t>
  </si>
  <si>
    <t>Rottweil, Stadt</t>
  </si>
  <si>
    <t>Schenkenzell</t>
  </si>
  <si>
    <t>Schiltach, Stadt</t>
  </si>
  <si>
    <t>Schramberg, Stadt</t>
  </si>
  <si>
    <t>Sulz am Neckar, Stadt</t>
  </si>
  <si>
    <t>Villingendorf</t>
  </si>
  <si>
    <t>Vöhringen</t>
  </si>
  <si>
    <t>Wellendingen</t>
  </si>
  <si>
    <t>Zimmern ob Rottweil</t>
  </si>
  <si>
    <t>Fluorn-Winzeln</t>
  </si>
  <si>
    <t>Eschbronn</t>
  </si>
  <si>
    <t>Deißlingen</t>
  </si>
  <si>
    <t>Bad Dürrheim, Stadt</t>
  </si>
  <si>
    <t>Blumberg, Stadt</t>
  </si>
  <si>
    <t>Bräunlingen, Stadt</t>
  </si>
  <si>
    <t>Dauchingen</t>
  </si>
  <si>
    <t>Donaueschingen, Stadt</t>
  </si>
  <si>
    <t>Furtwangen im Schwarzwald, Stadt</t>
  </si>
  <si>
    <t>Gütenbach</t>
  </si>
  <si>
    <t>Hüfingen, Stadt</t>
  </si>
  <si>
    <t>Königsfeld im Schwarzwald</t>
  </si>
  <si>
    <t>Mönchweiler</t>
  </si>
  <si>
    <t>Niedereschach</t>
  </si>
  <si>
    <t>St. Georgen im Schwarzwald, Stadt</t>
  </si>
  <si>
    <t>Schönwald im Schwarzwald</t>
  </si>
  <si>
    <t>Schonach im Schwarzwald</t>
  </si>
  <si>
    <t>Triberg im Schwarzwald, Stadt</t>
  </si>
  <si>
    <t>Tuningen</t>
  </si>
  <si>
    <t>Unterkirnach</t>
  </si>
  <si>
    <t>Vöhrenbach, Stadt</t>
  </si>
  <si>
    <t>Villingen-Schwenningen, Stadt</t>
  </si>
  <si>
    <t>Brigachtal</t>
  </si>
  <si>
    <t>Aldingen</t>
  </si>
  <si>
    <t>Bärenthal</t>
  </si>
  <si>
    <t>Balgheim</t>
  </si>
  <si>
    <t>Böttingen</t>
  </si>
  <si>
    <t>Bubsheim</t>
  </si>
  <si>
    <t>Buchheim</t>
  </si>
  <si>
    <t>Deilingen</t>
  </si>
  <si>
    <t>Denkingen</t>
  </si>
  <si>
    <t>Dürbheim</t>
  </si>
  <si>
    <t>Durchhausen</t>
  </si>
  <si>
    <t>Egesheim</t>
  </si>
  <si>
    <t>Fridingen an der Donau, Stadt</t>
  </si>
  <si>
    <t>Frittlingen</t>
  </si>
  <si>
    <t>Geisingen, Stadt</t>
  </si>
  <si>
    <t>Gosheim</t>
  </si>
  <si>
    <t>Gunningen</t>
  </si>
  <si>
    <t>Hausen ob Verena</t>
  </si>
  <si>
    <t>Immendingen</t>
  </si>
  <si>
    <t>Irndorf</t>
  </si>
  <si>
    <t>Königsheim</t>
  </si>
  <si>
    <t>Kolbingen</t>
  </si>
  <si>
    <t>Mahlstetten</t>
  </si>
  <si>
    <t>Mühlheim an der Donau, Stadt</t>
  </si>
  <si>
    <t>Neuhausen ob Eck</t>
  </si>
  <si>
    <t>Reichenbach am Heuberg</t>
  </si>
  <si>
    <t>Renquishausen</t>
  </si>
  <si>
    <t>Spaichingen, Stadt</t>
  </si>
  <si>
    <t>Trossingen, Stadt</t>
  </si>
  <si>
    <t>Tuttlingen, Stadt</t>
  </si>
  <si>
    <t>Wehingen</t>
  </si>
  <si>
    <t>Wurmlingen</t>
  </si>
  <si>
    <t>Seitingen-Oberflacht</t>
  </si>
  <si>
    <t>Rietheim-Weilheim</t>
  </si>
  <si>
    <t>Emmingen-Liptingen</t>
  </si>
  <si>
    <t>Aach, Stadt</t>
  </si>
  <si>
    <t>Allensbach</t>
  </si>
  <si>
    <t>Büsingen am Hochrhein</t>
  </si>
  <si>
    <t>Eigeltingen</t>
  </si>
  <si>
    <t>Engen, Stadt</t>
  </si>
  <si>
    <t>Gaienhofen</t>
  </si>
  <si>
    <t>Gailingen am Hochrhein</t>
  </si>
  <si>
    <t>Gottmadingen</t>
  </si>
  <si>
    <t>Hilzingen</t>
  </si>
  <si>
    <t>Konstanz, Universitätsstadt</t>
  </si>
  <si>
    <t>Moos</t>
  </si>
  <si>
    <t>Mühlingen</t>
  </si>
  <si>
    <t>Öhningen</t>
  </si>
  <si>
    <t>Radolfzell am Bodensee, Stadt</t>
  </si>
  <si>
    <t>Reichenau</t>
  </si>
  <si>
    <t>Singen (Hohentwiel), Stadt</t>
  </si>
  <si>
    <t>Steißlingen</t>
  </si>
  <si>
    <t>Stockach, Stadt</t>
  </si>
  <si>
    <t>Tengen, Stadt</t>
  </si>
  <si>
    <t>Volkertshausen</t>
  </si>
  <si>
    <t>Hohenfels</t>
  </si>
  <si>
    <t>Mühlhausen-Ehingen</t>
  </si>
  <si>
    <t>Bodman-Ludwigshafen</t>
  </si>
  <si>
    <t>Orsingen-Nenzingen</t>
  </si>
  <si>
    <t>Rielasingen-Worblingen</t>
  </si>
  <si>
    <t>Aitern</t>
  </si>
  <si>
    <t>Bad Bellingen</t>
  </si>
  <si>
    <t>Binzen</t>
  </si>
  <si>
    <t>Böllen</t>
  </si>
  <si>
    <t>Efringen-Kirchen</t>
  </si>
  <si>
    <t>Eimeldingen</t>
  </si>
  <si>
    <t>Fischingen</t>
  </si>
  <si>
    <t>Fröhnd</t>
  </si>
  <si>
    <t>Hasel</t>
  </si>
  <si>
    <t>Hausen im Wiesental</t>
  </si>
  <si>
    <t>Inzlingen</t>
  </si>
  <si>
    <t>Kandern, Stadt</t>
  </si>
  <si>
    <t>Lörrach, Stadt</t>
  </si>
  <si>
    <t>Maulburg</t>
  </si>
  <si>
    <t>Rheinfelden (Baden), Stadt</t>
  </si>
  <si>
    <t>Rümmingen</t>
  </si>
  <si>
    <t>Schallbach</t>
  </si>
  <si>
    <t>Schliengen</t>
  </si>
  <si>
    <t>Schönau im Schwarzwald, Stadt</t>
  </si>
  <si>
    <t>Schönenberg</t>
  </si>
  <si>
    <t>Schopfheim, Stadt</t>
  </si>
  <si>
    <t>Schwörstadt</t>
  </si>
  <si>
    <t>Steinen</t>
  </si>
  <si>
    <t>Todtnau, Stadt</t>
  </si>
  <si>
    <t>Tunau</t>
  </si>
  <si>
    <t>Utzenfeld</t>
  </si>
  <si>
    <t>Weil am Rhein, Stadt</t>
  </si>
  <si>
    <t>Wembach</t>
  </si>
  <si>
    <t>Wieden</t>
  </si>
  <si>
    <t>Wittlingen</t>
  </si>
  <si>
    <t>Zell im Wiesental, Stadt</t>
  </si>
  <si>
    <t>Malsburg-Marzell</t>
  </si>
  <si>
    <t>Grenzach-Wyhlen</t>
  </si>
  <si>
    <t>Häg-Ehrsberg</t>
  </si>
  <si>
    <t>Kleines Wiesental</t>
  </si>
  <si>
    <t>Albbruck</t>
  </si>
  <si>
    <t>Bernau im Schwarzwald</t>
  </si>
  <si>
    <t>Bonndorf im Schwarzwald, Stadt</t>
  </si>
  <si>
    <t>Dachsberg (Südschwarzwald)</t>
  </si>
  <si>
    <t>Dettighofen</t>
  </si>
  <si>
    <t>Dogern</t>
  </si>
  <si>
    <t>Görwihl</t>
  </si>
  <si>
    <t>Grafenhausen</t>
  </si>
  <si>
    <t>Häusern</t>
  </si>
  <si>
    <t>Herrischried</t>
  </si>
  <si>
    <t>Höchenschwand</t>
  </si>
  <si>
    <t>Hohentengen am Hochrhein</t>
  </si>
  <si>
    <t>Ibach</t>
  </si>
  <si>
    <t>Jestetten</t>
  </si>
  <si>
    <t>Klettgau</t>
  </si>
  <si>
    <t>Lauchringen</t>
  </si>
  <si>
    <t>Laufenburg (Baden), Stadt</t>
  </si>
  <si>
    <t>Lottstetten</t>
  </si>
  <si>
    <t>Murg</t>
  </si>
  <si>
    <t>Rickenbach</t>
  </si>
  <si>
    <t>Bad Säckingen, Stadt</t>
  </si>
  <si>
    <t>St. Blasien, Stadt</t>
  </si>
  <si>
    <t>Stühlingen, Stadt</t>
  </si>
  <si>
    <t>Todtmoos</t>
  </si>
  <si>
    <t>Wehr, Stadt</t>
  </si>
  <si>
    <t>Weilheim</t>
  </si>
  <si>
    <t>Wutöschingen</t>
  </si>
  <si>
    <t>Eggingen</t>
  </si>
  <si>
    <t>Küssaberg</t>
  </si>
  <si>
    <t>Waldshut-Tiengen, Stadt</t>
  </si>
  <si>
    <t>Wutach</t>
  </si>
  <si>
    <t>Ühlingen-Birkendorf</t>
  </si>
  <si>
    <t>Dettingen an der Erms</t>
  </si>
  <si>
    <t>Eningen unter Achalm</t>
  </si>
  <si>
    <t>Gomadingen</t>
  </si>
  <si>
    <t>Grabenstetten</t>
  </si>
  <si>
    <t>Grafenberg</t>
  </si>
  <si>
    <t>Hayingen, Stadt</t>
  </si>
  <si>
    <t>Hülben</t>
  </si>
  <si>
    <t>Mehrstetten</t>
  </si>
  <si>
    <t>Metzingen, Stadt</t>
  </si>
  <si>
    <t>Münsingen, Stadt</t>
  </si>
  <si>
    <t>Pfronstetten</t>
  </si>
  <si>
    <t>Pfullingen, Stadt</t>
  </si>
  <si>
    <t>Pliezhausen</t>
  </si>
  <si>
    <t>Reutlingen, Stadt</t>
  </si>
  <si>
    <t>Riederich</t>
  </si>
  <si>
    <t>Trochtelfingen, Stadt</t>
  </si>
  <si>
    <t>Bad Urach, Stadt</t>
  </si>
  <si>
    <t>Wannweil</t>
  </si>
  <si>
    <t>Zwiefalten</t>
  </si>
  <si>
    <t>Walddorfhäslach</t>
  </si>
  <si>
    <t>Römerstein</t>
  </si>
  <si>
    <t>Engstingen</t>
  </si>
  <si>
    <t>Hohenstein</t>
  </si>
  <si>
    <t>Sonnenbühl</t>
  </si>
  <si>
    <t>Lichtenstein</t>
  </si>
  <si>
    <t>St. Johann</t>
  </si>
  <si>
    <t>Bodelshausen</t>
  </si>
  <si>
    <t>Dettenhausen</t>
  </si>
  <si>
    <t>Dußlingen</t>
  </si>
  <si>
    <t>Gomaringen</t>
  </si>
  <si>
    <t>Hirrlingen</t>
  </si>
  <si>
    <t>Kirchentellinsfurt</t>
  </si>
  <si>
    <t>Kusterdingen</t>
  </si>
  <si>
    <t>Mössingen, Stadt</t>
  </si>
  <si>
    <t>Nehren</t>
  </si>
  <si>
    <t>Ofterdingen</t>
  </si>
  <si>
    <t>Rottenburg am Neckar, Stadt</t>
  </si>
  <si>
    <t>Tübingen, Universitätsstadt</t>
  </si>
  <si>
    <t>Ammerbuch</t>
  </si>
  <si>
    <t>Neustetten</t>
  </si>
  <si>
    <t>Starzach</t>
  </si>
  <si>
    <t>Balingen, Stadt</t>
  </si>
  <si>
    <t>Bisingen</t>
  </si>
  <si>
    <t>Bitz</t>
  </si>
  <si>
    <t>Burladingen, Stadt</t>
  </si>
  <si>
    <t>Dautmergen</t>
  </si>
  <si>
    <t>Dormettingen</t>
  </si>
  <si>
    <t>Dotternhausen</t>
  </si>
  <si>
    <t>Geislingen, Stadt</t>
  </si>
  <si>
    <t>Grosselfingen</t>
  </si>
  <si>
    <t>Haigerloch, Stadt</t>
  </si>
  <si>
    <t>Hausen am Tann</t>
  </si>
  <si>
    <t>Hechingen, Stadt</t>
  </si>
  <si>
    <t>Jungingen</t>
  </si>
  <si>
    <t>Meßstetten, Stadt</t>
  </si>
  <si>
    <t>Nusplingen</t>
  </si>
  <si>
    <t>Obernheim</t>
  </si>
  <si>
    <t>Rangendingen</t>
  </si>
  <si>
    <t>Ratshausen</t>
  </si>
  <si>
    <t>Rosenfeld, Stadt</t>
  </si>
  <si>
    <t>Schömberg, Stadt</t>
  </si>
  <si>
    <t>Straßberg</t>
  </si>
  <si>
    <t>Weilen unter den Rinnen</t>
  </si>
  <si>
    <t>Winterlingen</t>
  </si>
  <si>
    <t>Zimmern unter der Burg</t>
  </si>
  <si>
    <t>Albstadt, Stadt</t>
  </si>
  <si>
    <t>Ulm, Universitätsstadt</t>
  </si>
  <si>
    <t>Allmendingen</t>
  </si>
  <si>
    <t>Altheim</t>
  </si>
  <si>
    <t>Altheim (Alb)</t>
  </si>
  <si>
    <t>Amstetten</t>
  </si>
  <si>
    <t>Asselfingen</t>
  </si>
  <si>
    <t>Ballendorf</t>
  </si>
  <si>
    <t>Beimerstetten</t>
  </si>
  <si>
    <t>Berghülen</t>
  </si>
  <si>
    <t>Bernstadt</t>
  </si>
  <si>
    <t>Blaubeuren, Stadt</t>
  </si>
  <si>
    <t>Börslingen</t>
  </si>
  <si>
    <t>Breitingen</t>
  </si>
  <si>
    <t>Dietenheim, Stadt</t>
  </si>
  <si>
    <t>Dornstadt</t>
  </si>
  <si>
    <t>Ehingen (Donau), Stadt</t>
  </si>
  <si>
    <t>Emeringen</t>
  </si>
  <si>
    <t>Emerkingen</t>
  </si>
  <si>
    <t>Erbach, Stadt</t>
  </si>
  <si>
    <t>Griesingen</t>
  </si>
  <si>
    <t>Grundsheim</t>
  </si>
  <si>
    <t>Hausen am Bussen</t>
  </si>
  <si>
    <t>Holzkirch</t>
  </si>
  <si>
    <t>Hüttisheim</t>
  </si>
  <si>
    <t>Illerrieden</t>
  </si>
  <si>
    <t>Laichingen, Stadt</t>
  </si>
  <si>
    <t>Langenau, Stadt</t>
  </si>
  <si>
    <t>Lauterach</t>
  </si>
  <si>
    <t>Lonsee</t>
  </si>
  <si>
    <t>Merklingen</t>
  </si>
  <si>
    <t>Munderkingen, Stadt</t>
  </si>
  <si>
    <t>Neenstetten</t>
  </si>
  <si>
    <t>Nellingen</t>
  </si>
  <si>
    <t>Nerenstetten</t>
  </si>
  <si>
    <t>Oberdischingen</t>
  </si>
  <si>
    <t>Obermarchtal</t>
  </si>
  <si>
    <t>Oberstadion</t>
  </si>
  <si>
    <t>Öllingen</t>
  </si>
  <si>
    <t>Öpfingen</t>
  </si>
  <si>
    <t>Rammingen</t>
  </si>
  <si>
    <t>Rechtenstein</t>
  </si>
  <si>
    <t>Rottenacker</t>
  </si>
  <si>
    <t>Schelklingen, Stadt</t>
  </si>
  <si>
    <t>Schnürpflingen</t>
  </si>
  <si>
    <t>Setzingen</t>
  </si>
  <si>
    <t>Untermarchtal</t>
  </si>
  <si>
    <t>Unterstadion</t>
  </si>
  <si>
    <t>Unterwachingen</t>
  </si>
  <si>
    <t>Weidenstetten</t>
  </si>
  <si>
    <t>Westerheim</t>
  </si>
  <si>
    <t>Westerstetten</t>
  </si>
  <si>
    <t>Illerkirchberg</t>
  </si>
  <si>
    <t>Staig</t>
  </si>
  <si>
    <t>Heroldstatt</t>
  </si>
  <si>
    <t>Balzheim</t>
  </si>
  <si>
    <t>Blaustein, Stadt</t>
  </si>
  <si>
    <t>Achstetten</t>
  </si>
  <si>
    <t>Alleshausen</t>
  </si>
  <si>
    <t>Allmannsweiler</t>
  </si>
  <si>
    <t>Attenweiler</t>
  </si>
  <si>
    <t>Bad Buchau, Stadt</t>
  </si>
  <si>
    <t>Bad Schussenried, Stadt</t>
  </si>
  <si>
    <t>Berkheim</t>
  </si>
  <si>
    <t>Betzenweiler</t>
  </si>
  <si>
    <t>Biberach an der Riß, Stadt</t>
  </si>
  <si>
    <t>Burgrieden</t>
  </si>
  <si>
    <t>Dettingen an der Iller</t>
  </si>
  <si>
    <t>Dürmentingen</t>
  </si>
  <si>
    <t>Eberhardzell</t>
  </si>
  <si>
    <t>Erlenmoos</t>
  </si>
  <si>
    <t>Erolzheim</t>
  </si>
  <si>
    <t>Ertingen</t>
  </si>
  <si>
    <t>Ingoldingen</t>
  </si>
  <si>
    <t>Kanzach</t>
  </si>
  <si>
    <t>Kirchberg an der Iller</t>
  </si>
  <si>
    <t>Kirchdorf an der Iller</t>
  </si>
  <si>
    <t>Langenenslingen</t>
  </si>
  <si>
    <t>Laupheim, Stadt</t>
  </si>
  <si>
    <t>Maselheim</t>
  </si>
  <si>
    <t>Mietingen</t>
  </si>
  <si>
    <t>Mittelbiberach</t>
  </si>
  <si>
    <t>Moosburg</t>
  </si>
  <si>
    <t>Ochsenhausen, Stadt</t>
  </si>
  <si>
    <t>Oggelshausen</t>
  </si>
  <si>
    <t>Riedlingen, Stadt</t>
  </si>
  <si>
    <t>Rot an der Rot</t>
  </si>
  <si>
    <t>Schwendi</t>
  </si>
  <si>
    <t>Seekirch</t>
  </si>
  <si>
    <t>Steinhausen an der Rottum</t>
  </si>
  <si>
    <t>Tannheim</t>
  </si>
  <si>
    <t>Tiefenbach</t>
  </si>
  <si>
    <t>Ummendorf</t>
  </si>
  <si>
    <t>Unlingen</t>
  </si>
  <si>
    <t>Uttenweiler</t>
  </si>
  <si>
    <t>Wain</t>
  </si>
  <si>
    <t>Warthausen</t>
  </si>
  <si>
    <t>Schemmerhofen</t>
  </si>
  <si>
    <t>Gutenzell-Hürbel</t>
  </si>
  <si>
    <t>Bermatingen</t>
  </si>
  <si>
    <t>Daisendorf</t>
  </si>
  <si>
    <t>Eriskirch</t>
  </si>
  <si>
    <t>Frickingen</t>
  </si>
  <si>
    <t>Friedrichshafen, Stadt</t>
  </si>
  <si>
    <t>Hagnau am Bodensee</t>
  </si>
  <si>
    <t>Heiligenberg</t>
  </si>
  <si>
    <t>Immenstaad am Bodensee</t>
  </si>
  <si>
    <t>Kressbronn am Bodensee</t>
  </si>
  <si>
    <t>Langenargen</t>
  </si>
  <si>
    <t>Markdorf, Stadt</t>
  </si>
  <si>
    <t>Meckenbeuren</t>
  </si>
  <si>
    <t>Meersburg, Stadt</t>
  </si>
  <si>
    <t>Neukirch</t>
  </si>
  <si>
    <t>Oberteuringen</t>
  </si>
  <si>
    <t>Owingen</t>
  </si>
  <si>
    <t>Salem</t>
  </si>
  <si>
    <t>Sipplingen</t>
  </si>
  <si>
    <t>Stetten</t>
  </si>
  <si>
    <t>Tettnang, Stadt</t>
  </si>
  <si>
    <t>Überlingen, Stadt</t>
  </si>
  <si>
    <t>Uhldingen-Mühlhofen</t>
  </si>
  <si>
    <t>Deggenhausertal</t>
  </si>
  <si>
    <t>Achberg</t>
  </si>
  <si>
    <t>Aichstetten</t>
  </si>
  <si>
    <t>Aitrach</t>
  </si>
  <si>
    <t>Altshausen</t>
  </si>
  <si>
    <t>Amtzell</t>
  </si>
  <si>
    <t>Aulendorf, Stadt</t>
  </si>
  <si>
    <t>Bad Waldsee, Stadt</t>
  </si>
  <si>
    <t>Bad Wurzach, Stadt</t>
  </si>
  <si>
    <t>Baienfurt</t>
  </si>
  <si>
    <t>Baindt</t>
  </si>
  <si>
    <t>Berg</t>
  </si>
  <si>
    <t>Bergatreute</t>
  </si>
  <si>
    <t>Bodnegg</t>
  </si>
  <si>
    <t>Boms</t>
  </si>
  <si>
    <t>Ebenweiler</t>
  </si>
  <si>
    <t>Eichstegen</t>
  </si>
  <si>
    <t>Fleischwangen</t>
  </si>
  <si>
    <t>Grünkraut</t>
  </si>
  <si>
    <t>Guggenhausen</t>
  </si>
  <si>
    <t>Hoßkirch</t>
  </si>
  <si>
    <t>Isny im Allgäu, Stadt</t>
  </si>
  <si>
    <t>Kißlegg</t>
  </si>
  <si>
    <t>Königseggwald</t>
  </si>
  <si>
    <t>Leutkirch im Allgäu, Stadt</t>
  </si>
  <si>
    <t>Ravensburg, Stadt</t>
  </si>
  <si>
    <t>Riedhausen</t>
  </si>
  <si>
    <t>Schlier</t>
  </si>
  <si>
    <t>Unterwaldhausen</t>
  </si>
  <si>
    <t>Vogt</t>
  </si>
  <si>
    <t>Waldburg</t>
  </si>
  <si>
    <t>Wangen im Allgäu, Stadt</t>
  </si>
  <si>
    <t>Weingarten, Stadt</t>
  </si>
  <si>
    <t>Wilhelmsdorf</t>
  </si>
  <si>
    <t>Wolfegg</t>
  </si>
  <si>
    <t>Wolpertswende</t>
  </si>
  <si>
    <t>Ebersbach-Musbach</t>
  </si>
  <si>
    <t>Argenbühl</t>
  </si>
  <si>
    <t>Horgenzell</t>
  </si>
  <si>
    <t>Fronreute</t>
  </si>
  <si>
    <t>Beuron</t>
  </si>
  <si>
    <t>Bingen</t>
  </si>
  <si>
    <t>Gammertingen, Stadt</t>
  </si>
  <si>
    <t>Herbertingen</t>
  </si>
  <si>
    <t>Hettingen, Stadt</t>
  </si>
  <si>
    <t>Hohentengen</t>
  </si>
  <si>
    <t>Illmensee</t>
  </si>
  <si>
    <t>Inzigkofen</t>
  </si>
  <si>
    <t>Krauchenwies</t>
  </si>
  <si>
    <t>Leibertingen</t>
  </si>
  <si>
    <t>Mengen, Stadt</t>
  </si>
  <si>
    <t>Meßkirch, Stadt</t>
  </si>
  <si>
    <t>Neufra</t>
  </si>
  <si>
    <t>Ostrach</t>
  </si>
  <si>
    <t>Pfullendorf, Stadt</t>
  </si>
  <si>
    <t>Bad Saulgau, Stadt</t>
  </si>
  <si>
    <t>Scheer, Stadt</t>
  </si>
  <si>
    <t>Schwenningen</t>
  </si>
  <si>
    <t>Sigmaringen, Stadt</t>
  </si>
  <si>
    <t>Sigmaringendorf</t>
  </si>
  <si>
    <t>Stetten am kalten Markt</t>
  </si>
  <si>
    <t>Veringenstadt, Stadt</t>
  </si>
  <si>
    <t>Wald</t>
  </si>
  <si>
    <t>Sauldorf</t>
  </si>
  <si>
    <t>Herdwangen-Schönach</t>
  </si>
  <si>
    <t>Wärmepumpen haben die Besonderheit, dass sie zwei der im Template gelisteten Energieträger nutzen, um Wärme zu erzeugen. Daher müssen die jeweiligen Energiemengen beiden Energieträgern zugeordnet werden. Eine Luft-Wärmepumpe wird folglich im Energieträger Umweltwärme Luft und dem Energieträger Strom Wärmepumpe berücksichtigt.</t>
  </si>
  <si>
    <t>Hinweis zu leitungsgebundener Wärme (Wärmenetze)</t>
  </si>
  <si>
    <t>IkKA</t>
  </si>
  <si>
    <t>t/MWh</t>
  </si>
  <si>
    <t>Holz</t>
  </si>
  <si>
    <t>Kohlen (Steinkohle)</t>
  </si>
  <si>
    <t>Solarwärme</t>
  </si>
  <si>
    <t>PtX</t>
  </si>
  <si>
    <t>BICO2BW</t>
  </si>
  <si>
    <t>Erneuerbare</t>
  </si>
  <si>
    <t>PV-Anlage</t>
  </si>
  <si>
    <t>IkKA/BICO2BW</t>
  </si>
  <si>
    <t>EE-Festbrennstoffe</t>
  </si>
  <si>
    <t>Flüssige Biomasse</t>
  </si>
  <si>
    <t>Deponiegas/Grubengas</t>
  </si>
  <si>
    <t>Abfall</t>
  </si>
  <si>
    <t>Wasserstoff (grün)</t>
  </si>
  <si>
    <t>Synth. Brennstoffe</t>
  </si>
  <si>
    <t>Emissionsfaktoren THG inkl. Vorketten</t>
  </si>
  <si>
    <t>Quelle</t>
  </si>
  <si>
    <t>sonstige Erneuerbare</t>
  </si>
  <si>
    <t>Umweltwärme</t>
  </si>
  <si>
    <t>Emissionsfaktor zum Basisjahr 
(Feld A3)</t>
  </si>
  <si>
    <t>Zeile</t>
  </si>
  <si>
    <t>Energieträger</t>
  </si>
  <si>
    <t>THG-Emissionen</t>
  </si>
  <si>
    <t>Tiefe Geothermie</t>
  </si>
  <si>
    <t>mittels überschüssigem EE-Strom lokal erzeugter Wasserstoffderivate</t>
  </si>
  <si>
    <t>Summe wenn nicht nach Temperaturniveau unterschieden werden kann</t>
  </si>
  <si>
    <t>Erneuerbare Stromerzeugung</t>
  </si>
  <si>
    <t>Potenziale lokaler erneuerbarer Energien (EE) zur Strom- und Wärmeversorgung nach Energieträgern</t>
  </si>
  <si>
    <t>Hinweis zur erneuerbaren Stromversorgung</t>
  </si>
  <si>
    <t xml:space="preserve">Summe der Potenziale EE </t>
  </si>
  <si>
    <t>Abwärme (Summe)</t>
  </si>
  <si>
    <t>M 1</t>
  </si>
  <si>
    <t>M 2</t>
  </si>
  <si>
    <t>M 3</t>
  </si>
  <si>
    <t>M 4</t>
  </si>
  <si>
    <t>M 5</t>
  </si>
  <si>
    <t>M 6</t>
  </si>
  <si>
    <t>M 7</t>
  </si>
  <si>
    <t>M 8</t>
  </si>
  <si>
    <t>M 9</t>
  </si>
  <si>
    <t>M 10</t>
  </si>
  <si>
    <t>Rechenergebnisse (keine Eingabefelder)</t>
  </si>
  <si>
    <t>lokal erzeugtes Biomethan</t>
  </si>
  <si>
    <t>Handelt es sich um die Fortschreibung eines Wärmeplans?</t>
  </si>
  <si>
    <t>A.17</t>
  </si>
  <si>
    <t>Erneuerbare Energien sollen überwiegend in effizienten KWK-Anlagen genutzt werden. Bitte ermitteln sie das entsprechend reduzierte Potenzial für die Wärmeerzeugung.</t>
  </si>
  <si>
    <t>2035</t>
  </si>
  <si>
    <t>Emissionsfaktor</t>
  </si>
  <si>
    <t>kt</t>
  </si>
  <si>
    <t>Tonnen THG</t>
  </si>
  <si>
    <t>Potenziale Endenergieeinsparung</t>
  </si>
  <si>
    <t>davon</t>
  </si>
  <si>
    <t>aus Einzugsgebiet bestehender und geplanter Anlagen in der Kommune</t>
  </si>
  <si>
    <t>unter Berücksichtigung bestehender stofflicher Nutzung (Holzindustrie, Papier etc.)</t>
  </si>
  <si>
    <t>lokal erzeugtes Biogas</t>
  </si>
  <si>
    <t>Ausgasung der Deponien berücksichtigen</t>
  </si>
  <si>
    <t>lokal erzeugte flüssige Biomasse</t>
  </si>
  <si>
    <t>Aufteilung der Dachflächen für PV und Solarthermie berücksichtigen</t>
  </si>
  <si>
    <t>Aufteilung der verfügbaren Freiflächen für PV und Solarthermie berücksichtigen</t>
  </si>
  <si>
    <t>nur auf gebäudenahen Flächen oder wirtschaftliche Erschließung mit Wärmenetzen</t>
  </si>
  <si>
    <t>unter Berücksichtigung von Restriktionen zur Entnahme von Wärme und Verfügbarkeit von Wärmenetzen</t>
  </si>
  <si>
    <t>D.13</t>
  </si>
  <si>
    <t>Treibhausgasemissionen (THG-Emissionen) leitungsgebunder Wärme und Gasnetze</t>
  </si>
  <si>
    <t>lokal erzeugter EE-Strom (Windkraft, Wasserkraft, PV) und Strom aus erneuerbarer KWK</t>
  </si>
  <si>
    <t>Endenergieverbrauch für Energienetze</t>
  </si>
  <si>
    <t>Der Endenergieverbrauch für die Wärmenetze muss in der Tabelle berücksichtigt werden, inkl. Umwandlungs- und Leitungsverlusten</t>
  </si>
  <si>
    <t>Bezeichnung der Maßnahmen</t>
  </si>
  <si>
    <t>Anzahl der Maßnahmen in der Kategorie</t>
  </si>
  <si>
    <t>E - Angaben zu den Ergebnissen der KWP - Umsetzungsmaßnahmen</t>
  </si>
  <si>
    <t>Pflicht bei Gemeinden &gt;45.000 EW nach Anlage 2 Abschnitt VI Satz 5</t>
  </si>
  <si>
    <t>E.2.1</t>
  </si>
  <si>
    <t>E.5</t>
  </si>
  <si>
    <t>E.6</t>
  </si>
  <si>
    <t>E.7.1</t>
  </si>
  <si>
    <t>E.7.2</t>
  </si>
  <si>
    <t>E.8</t>
  </si>
  <si>
    <t>E.9</t>
  </si>
  <si>
    <t>E.10.1</t>
  </si>
  <si>
    <t>E.10.2</t>
  </si>
  <si>
    <t>Wurden Teilgebiete mit erhöhtem Energieeinsparpotenzial entsprechend § 18 Absatz 5 WPG ausgewiesen?</t>
  </si>
  <si>
    <t>Wurden (Teil-)Gebiete gemäß § 14 Absatz 6 WPG ausgewiesen, in denen die Wärmeversorgung vollständig oder nahezu vollständig auf erneuerbaren Energien, unvermeidbarer Abwärme oder einer Kombination hieraus beruht?</t>
  </si>
  <si>
    <t>A.18</t>
  </si>
  <si>
    <t>A.19</t>
  </si>
  <si>
    <t>geben Sie bitte eine gültige URL an, wo ihr erstellter Wärmeplan veröffentlicht wurde und abrufbar ist</t>
  </si>
  <si>
    <t>Attribut</t>
  </si>
  <si>
    <t>Sektor</t>
  </si>
  <si>
    <t>Jahr</t>
  </si>
  <si>
    <t>Wert</t>
  </si>
  <si>
    <t>Attribut_nr</t>
  </si>
  <si>
    <t>Endenergieverbrauch Wärme</t>
  </si>
  <si>
    <t>Gemeindeschlüssel</t>
  </si>
  <si>
    <t>Einwohner</t>
  </si>
  <si>
    <t>A.1c</t>
  </si>
  <si>
    <t>Datum</t>
  </si>
  <si>
    <t>Textfeld</t>
  </si>
  <si>
    <t>In welchem Jahr wurde der Wärmeplan erstellt?</t>
  </si>
  <si>
    <t>Basisjahr</t>
  </si>
  <si>
    <t>Der Endenergieverbrauch für die Wärmenetze muss in dieser Tabelle berücksichtigt werden, inkl. Umwandlungs- und Leitungsverlusten</t>
  </si>
  <si>
    <t>Sektoren insgesamt</t>
  </si>
  <si>
    <t>WP Erstellungsjahr</t>
  </si>
  <si>
    <t>Konvoiplanung</t>
  </si>
  <si>
    <t>Zieljahr</t>
  </si>
  <si>
    <t>vereinfachtes Verfahren</t>
  </si>
  <si>
    <t>verkürzte WP</t>
  </si>
  <si>
    <t>Erhöhtes Einsparpotenzial</t>
  </si>
  <si>
    <t>EE Gebiet</t>
  </si>
  <si>
    <t>Fortschreibung WP</t>
  </si>
  <si>
    <t>WP gesetzliche Grundlage</t>
  </si>
  <si>
    <t>URL Endbericht</t>
  </si>
  <si>
    <t>Kontaktperson</t>
  </si>
  <si>
    <t>Anzahl Wohngebäude</t>
  </si>
  <si>
    <t>Anzahl beheizter Wohngebäude</t>
  </si>
  <si>
    <t>Anzahl beheizter Nichtwohngebäude</t>
  </si>
  <si>
    <t>Anzahl bestehender W-Netze</t>
  </si>
  <si>
    <t>Anzahl geplanter-genehmigter W-Netze</t>
  </si>
  <si>
    <t>Trassenlänge bestehender W-Netze</t>
  </si>
  <si>
    <t>Trassenlänge geplanter-genehmigter W-Netze</t>
  </si>
  <si>
    <t>Nicht biogener Abfall</t>
  </si>
  <si>
    <t>Biogener Abfall</t>
  </si>
  <si>
    <t>nicht in Objektkatalog</t>
  </si>
  <si>
    <t>nicht in Objektkatalog (unvermeidbare Abwärme)</t>
  </si>
  <si>
    <t>nicht in Objektkatalog (feste Biomasse)</t>
  </si>
  <si>
    <t>nicht in Objektkatalog (Strom)</t>
  </si>
  <si>
    <t>nicht in Objektkatalog (Solarthrmie)</t>
  </si>
  <si>
    <t>Oberflächennahe Geothermie</t>
  </si>
  <si>
    <t>Oberflächengewässern</t>
  </si>
  <si>
    <t>Grubenwasser</t>
  </si>
  <si>
    <t>Luft</t>
  </si>
  <si>
    <t>Abwasser</t>
  </si>
  <si>
    <t>nicht in Objektkatalog (Sonstiges)</t>
  </si>
  <si>
    <t>Endenergieverbrauch leitungsgebundene Wärme</t>
  </si>
  <si>
    <t>MWh/a</t>
  </si>
  <si>
    <t>Umwandlungseinsatz</t>
  </si>
  <si>
    <t>Anzahl dezentraler Wärmeerzeuger</t>
  </si>
  <si>
    <t>Stromdirektheizung</t>
  </si>
  <si>
    <t>Kohleheizung</t>
  </si>
  <si>
    <t>Erdgasheizung</t>
  </si>
  <si>
    <t>Flüssiggasheizung</t>
  </si>
  <si>
    <t>Ölheizung</t>
  </si>
  <si>
    <t>Hausübergabestation</t>
  </si>
  <si>
    <t>solarthermische Anlage</t>
  </si>
  <si>
    <t>Pelletheizung</t>
  </si>
  <si>
    <t>sonstige dezentrale Wärmeerzeugunganlagen</t>
  </si>
  <si>
    <t>dezentrale Wärmeerzeugungsanlagen insgesamt</t>
  </si>
  <si>
    <t>technische Synergieeffekte</t>
  </si>
  <si>
    <t>organisatorische-personelle Synergieeffekte</t>
  </si>
  <si>
    <t>finanzielle Synergieeffekte</t>
  </si>
  <si>
    <t>Erneuerbare-Energie-Gemeinschaften</t>
  </si>
  <si>
    <t>Potenzial Wärmebedarfsreduktion Gebäude</t>
  </si>
  <si>
    <t>C1.1</t>
  </si>
  <si>
    <t>C1.2</t>
  </si>
  <si>
    <t>C1.3</t>
  </si>
  <si>
    <t>C3.1</t>
  </si>
  <si>
    <t>Sanierungsrate linear</t>
  </si>
  <si>
    <t>Sanierungsrate nichtlinear</t>
  </si>
  <si>
    <t>Potenzial Wärmeerzeugung</t>
  </si>
  <si>
    <t>Anzahl Wärmenetze</t>
  </si>
  <si>
    <t>Gesamtlänge Wärmenetze</t>
  </si>
  <si>
    <t>Kapazität Wärmespeicher</t>
  </si>
  <si>
    <t>Anzahl Gebäude mit Wärmenetzanschluss</t>
  </si>
  <si>
    <t>Anteil Gebäude mit Wärmenetzanschluss</t>
  </si>
  <si>
    <t>Anzahl Gebäude mit Gasnetzanschluss</t>
  </si>
  <si>
    <t>Anteil Gebäude mit Gasnetzanschluss</t>
  </si>
  <si>
    <t>kt/a</t>
  </si>
  <si>
    <t>Endenergieverbrauch Gasnetze</t>
  </si>
  <si>
    <t>Ist hier nur Prozesswärme gemeint?</t>
  </si>
  <si>
    <t>Ist hier nur Gebäudewärme gemeint?</t>
  </si>
  <si>
    <t>A.20</t>
  </si>
  <si>
    <t>umsetzende Stelle</t>
  </si>
  <si>
    <t>Hinweis: diese THG-Emissionen sind in D.10 enthalten. Nicht zur Eingabe durch die Kommunen, automatische Berechnung.</t>
  </si>
  <si>
    <t>Maßnahme 1</t>
  </si>
  <si>
    <t>Kostentragender Sektor 1</t>
  </si>
  <si>
    <t>Kostentragender Sektor 2</t>
  </si>
  <si>
    <t>Ermittelte Finanzierungsmechanismen 2 zur Umsetzung der Maßnahme</t>
  </si>
  <si>
    <t>Ermittelte Finanzierungsmechanismen 1 zur Umsetzung der Maßnahme</t>
  </si>
  <si>
    <t>Maßnahme 2</t>
  </si>
  <si>
    <t>Maßnahme 3</t>
  </si>
  <si>
    <t>Maßnahme 4</t>
  </si>
  <si>
    <t>Maßnahme 5</t>
  </si>
  <si>
    <t>Maßnahme 6</t>
  </si>
  <si>
    <t>Maßnahme 7</t>
  </si>
  <si>
    <t>Maßnahme 8</t>
  </si>
  <si>
    <t>Maßnahme 9</t>
  </si>
  <si>
    <t>Maßnahme 10</t>
  </si>
  <si>
    <t xml:space="preserve">Anzahl </t>
  </si>
  <si>
    <t>t/a</t>
  </si>
  <si>
    <t>THG Emissionen leitungsgebundene Wärme</t>
  </si>
  <si>
    <t>THG Emissionen Gasnetze</t>
  </si>
  <si>
    <t>öff. Liegenschaften</t>
  </si>
  <si>
    <t>Gesamt</t>
  </si>
  <si>
    <t>THG-Emissionen Wärmeversorgung</t>
  </si>
  <si>
    <r>
      <t xml:space="preserve">Jährlicher Endenergieverbrauch gesamte Wärmeversorgung </t>
    </r>
    <r>
      <rPr>
        <b/>
        <sz val="10"/>
        <rFont val="BaWue Sans"/>
      </rPr>
      <t>nach Energieträgern und Sektoren</t>
    </r>
    <r>
      <rPr>
        <sz val="10"/>
        <rFont val="BaWue Sans"/>
      </rPr>
      <t xml:space="preserve"> nach Anlage 2 Abschnitt I Nr. 1.1</t>
    </r>
  </si>
  <si>
    <r>
      <t xml:space="preserve">Jährlicher Endenergieverbrauch </t>
    </r>
    <r>
      <rPr>
        <b/>
        <sz val="10"/>
        <rFont val="BaWue Sans"/>
      </rPr>
      <t>gesamte Wärmeversorgung</t>
    </r>
    <r>
      <rPr>
        <sz val="10"/>
        <rFont val="BaWue Sans"/>
      </rPr>
      <t xml:space="preserve"> nach Energieträgern und Sektoren nach Anlage 2 Abschnitt III Nr. 1 WPG</t>
    </r>
  </si>
  <si>
    <t>THG Emissionen</t>
  </si>
  <si>
    <t>Umsetzende Stelle (z.B. Planungsbüro)</t>
  </si>
  <si>
    <t>Hinweis: Nicht zur Eingabe durch die Kommunen, automatische Berechnung.</t>
  </si>
  <si>
    <t>Endenergieverbrauch Gebäudewärme</t>
  </si>
  <si>
    <t>Endenergieverbrauch Prozesswärme</t>
  </si>
  <si>
    <t>Basierend auf den Vorlagen des LANUK (NRW) und des Kompetenzzentrums Kommunale Wärmewende</t>
  </si>
  <si>
    <t>Support</t>
  </si>
  <si>
    <t>Bei Problemen der Anwendung kontaktieren Sie:</t>
  </si>
  <si>
    <t>support-waermeplattform@disy.net</t>
  </si>
  <si>
    <t>Version</t>
  </si>
  <si>
    <t>Anzahl der Gebäude</t>
  </si>
  <si>
    <t>Abwärme 60 bis 110 °C</t>
  </si>
  <si>
    <t>Abwärme &gt;= 110 °C</t>
  </si>
  <si>
    <t>Abwärme &lt; 60 °C</t>
  </si>
  <si>
    <t>Sektoren optional</t>
  </si>
  <si>
    <t>Gesamtsumme ohne Differenzierung nach Sektoren</t>
  </si>
  <si>
    <t>Sektoren  optional</t>
  </si>
  <si>
    <t>Wärmepumpe (ohne Differenzierung)</t>
  </si>
  <si>
    <t>Aufteilung nach Temperatur ggf. schätzen</t>
  </si>
  <si>
    <t>Einwohner 2024</t>
  </si>
  <si>
    <t>Quelle StaLA</t>
  </si>
  <si>
    <t>2035 (optional für vereinfachtes Verfahren)</t>
  </si>
  <si>
    <t>2035 optional f. vereinfachtes Verfahren</t>
  </si>
  <si>
    <t>2025 optional f. vereinfachtes Verfahren</t>
  </si>
  <si>
    <t>optional für vereinfachtes Verfahren</t>
  </si>
  <si>
    <t>V1 |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</si>
</sst>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#,##0\ &quot;€&quot;;\-#,##0\ &quot;€&quot;"/>
    <numFmt numFmtId="7" formatCode="#,##0.00\ &quot;€&quot;;\-#,##0.00\ &quot;€&quot;"/>
    <numFmt numFmtId="43" formatCode="_-* #,##0.00_-;\-* #,##0.00_-;_-* &quot;-&quot;??_-;_-@_-"/>
    <numFmt numFmtId="164" formatCode="_(* #.##0_);_(* \-#.##0_);_(* &quot;-&quot;_);@_)"/>
    <numFmt numFmtId="165" formatCode="#,##0;\-#,##0;&quot;-&quot;_);@"/>
    <numFmt numFmtId="166" formatCode="_(* #,##0.0_);_(* \(#,##0.0\);_(* &quot;-&quot;_);@_)"/>
    <numFmt numFmtId="167" formatCode="_(* #,##0_);_(* \-#,##0_);_(* &quot;-&quot;_);@_)"/>
    <numFmt numFmtId="168" formatCode="0_ ;\-0\ "/>
    <numFmt numFmtId="169" formatCode="0.00_ ;\-0.00\ "/>
    <numFmt numFmtId="170" formatCode="#,##0.00_ ;\-#,##0.00\ "/>
    <numFmt numFmtId="171" formatCode="[$-409]dd/mm/yyyy"/>
    <numFmt numFmtId="172" formatCode="&quot;FY&quot;yy_)"/>
    <numFmt numFmtId="173" formatCode="[$-407]dd/\ mmm\ yyyy"/>
    <numFmt numFmtId="174" formatCode="#,###;\-#,###;&quot;-&quot;_);@"/>
    <numFmt numFmtId="175" formatCode="0%;\-0%;&quot;-&quot;_);@"/>
    <numFmt numFmtId="176" formatCode="0.0%;\-0.0%;&quot;-&quot;_);@"/>
    <numFmt numFmtId="177" formatCode="0.00%;\-0.00%;&quot;-&quot;_);@"/>
    <numFmt numFmtId="178" formatCode="[$-407]mmm\ yy"/>
    <numFmt numFmtId="179" formatCode="#,##0.0;\-#,##0.0;&quot;-&quot;_);@"/>
    <numFmt numFmtId="180" formatCode="#,##0.00;\-#,##0.00;&quot;-&quot;_);@"/>
    <numFmt numFmtId="181" formatCode="#,##0&quot;x&quot;;\-#,##0&quot;x&quot;;&quot;-&quot;_);@"/>
    <numFmt numFmtId="182" formatCode="#,##0.0&quot;x&quot;;\-#,##0.0&quot;x&quot;;&quot;-&quot;_);@"/>
    <numFmt numFmtId="183" formatCode="#,##0.00&quot;x&quot;;\-#,##0.00&quot;x&quot;;&quot;-&quot;_);@"/>
    <numFmt numFmtId="184" formatCode="#,##0.00\ &quot;h&quot;;\-#,##0.00\ &quot;h&quot;;\ &quot;- h&quot;;\ @"/>
    <numFmt numFmtId="185" formatCode="#,##0.00\ &quot;d&quot;;\-#,##0.00\ &quot;d&quot;;\ &quot;- h&quot;;\ @"/>
    <numFmt numFmtId="186" formatCode="0.000"/>
    <numFmt numFmtId="187" formatCode="0.0"/>
    <numFmt numFmtId="188" formatCode="#,##0.0_ ;\-#,##0.0\ "/>
    <numFmt numFmtId="189" formatCode="#,##0_ ;\-#,##0\ "/>
  </numFmts>
  <fonts count="78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4"/>
      <name val="ITC Charter Com Black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BaWue Sans"/>
    </font>
    <font>
      <sz val="11"/>
      <color rgb="FFFF0000"/>
      <name val="BaWue Sans"/>
    </font>
    <font>
      <sz val="11"/>
      <color theme="1"/>
      <name val="BaWue Sans"/>
    </font>
    <font>
      <b/>
      <sz val="8"/>
      <color theme="1"/>
      <name val="Arial"/>
      <family val="2"/>
    </font>
    <font>
      <sz val="8"/>
      <color rgb="FF9C5700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b/>
      <sz val="8"/>
      <color theme="6"/>
      <name val="Arial"/>
      <family val="2"/>
    </font>
    <font>
      <u/>
      <sz val="8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BaWue Sans"/>
    </font>
    <font>
      <b/>
      <sz val="11"/>
      <color rgb="FFFF0000"/>
      <name val="BaWue Sans"/>
    </font>
    <font>
      <sz val="8"/>
      <color theme="1"/>
      <name val="BaWue Sans"/>
    </font>
    <font>
      <sz val="11"/>
      <name val="BaWue Sans"/>
    </font>
    <font>
      <b/>
      <sz val="11"/>
      <name val="BaWue Sans"/>
    </font>
    <font>
      <sz val="11"/>
      <color theme="4"/>
      <name val="BaWue Sans"/>
    </font>
    <font>
      <b/>
      <sz val="11"/>
      <color rgb="FF004E3B"/>
      <name val="BaWue Sans"/>
    </font>
    <font>
      <b/>
      <sz val="12"/>
      <name val="BaWue Sans"/>
    </font>
    <font>
      <b/>
      <sz val="11"/>
      <color theme="4"/>
      <name val="BaWue Sans"/>
    </font>
    <font>
      <b/>
      <sz val="10"/>
      <color theme="1"/>
      <name val="BaWue Sans"/>
    </font>
    <font>
      <b/>
      <sz val="8"/>
      <color theme="1"/>
      <name val="BaWue Sans"/>
    </font>
    <font>
      <b/>
      <sz val="8"/>
      <color theme="0"/>
      <name val="BaWue Sans"/>
    </font>
    <font>
      <sz val="8"/>
      <color theme="0"/>
      <name val="BaWue Sans"/>
    </font>
    <font>
      <sz val="8"/>
      <name val="BaWue Sans"/>
    </font>
    <font>
      <sz val="10"/>
      <color theme="1"/>
      <name val="BaWue Sans"/>
    </font>
    <font>
      <sz val="8"/>
      <color rgb="FFA5C19F"/>
      <name val="BaWue Sans"/>
    </font>
    <font>
      <b/>
      <i/>
      <sz val="8"/>
      <color theme="1"/>
      <name val="BaWue Sans"/>
    </font>
    <font>
      <i/>
      <sz val="8"/>
      <color theme="1"/>
      <name val="BaWue Sans"/>
    </font>
    <font>
      <b/>
      <strike/>
      <sz val="8"/>
      <color rgb="FFC00000"/>
      <name val="BaWue Sans"/>
    </font>
    <font>
      <strike/>
      <sz val="8"/>
      <color rgb="FFC00000"/>
      <name val="BaWue Sans"/>
    </font>
    <font>
      <b/>
      <sz val="8"/>
      <color theme="4"/>
      <name val="BaWue Sans"/>
    </font>
    <font>
      <sz val="8"/>
      <color theme="4"/>
      <name val="BaWue Sans"/>
    </font>
    <font>
      <sz val="8"/>
      <color rgb="FFFF0000"/>
      <name val="BaWue Sans"/>
    </font>
    <font>
      <sz val="8"/>
      <color rgb="FF0000FF"/>
      <name val="BaWue Sans"/>
    </font>
    <font>
      <b/>
      <sz val="12"/>
      <color theme="0"/>
      <name val="BaWue Sans"/>
    </font>
    <font>
      <b/>
      <sz val="14"/>
      <color rgb="FF003064"/>
      <name val="BaWue Sans"/>
    </font>
    <font>
      <b/>
      <sz val="10"/>
      <color theme="0"/>
      <name val="BaWue Sans"/>
    </font>
    <font>
      <sz val="10"/>
      <name val="BaWue Sans"/>
    </font>
    <font>
      <b/>
      <sz val="8"/>
      <color rgb="FFFF0000"/>
      <name val="BaWue Sans"/>
    </font>
    <font>
      <b/>
      <sz val="8"/>
      <color rgb="FF004E3B"/>
      <name val="BaWue Sans"/>
    </font>
    <font>
      <b/>
      <sz val="12"/>
      <color rgb="FF000000"/>
      <name val="BaWue Sans"/>
    </font>
    <font>
      <sz val="8"/>
      <color rgb="FF006600"/>
      <name val="BaWue Sans"/>
    </font>
    <font>
      <b/>
      <sz val="10"/>
      <name val="BaWue Sans"/>
    </font>
    <font>
      <b/>
      <sz val="8"/>
      <name val="BaWue Sans"/>
    </font>
    <font>
      <b/>
      <strike/>
      <sz val="10"/>
      <color rgb="FFFF0000"/>
      <name val="BaWue Sans"/>
    </font>
    <font>
      <b/>
      <sz val="10"/>
      <color theme="9" tint="-0.249977111117893"/>
      <name val="BaWue Sans"/>
    </font>
    <font>
      <sz val="10"/>
      <color theme="0"/>
      <name val="BaWue Sans"/>
    </font>
    <font>
      <strike/>
      <sz val="8"/>
      <color rgb="FF0000FF"/>
      <name val="BaWue Sans"/>
    </font>
    <font>
      <b/>
      <sz val="8"/>
      <color rgb="FFC00000"/>
      <name val="BaWue Sans"/>
    </font>
    <font>
      <strike/>
      <sz val="10"/>
      <color rgb="FF0000FF"/>
      <name val="BaWue Sans"/>
    </font>
    <font>
      <b/>
      <sz val="10"/>
      <color rgb="FF000000"/>
      <name val="BaWue Sans"/>
    </font>
    <font>
      <b/>
      <sz val="8"/>
      <color rgb="FF00B050"/>
      <name val="BaWue Sans"/>
    </font>
    <font>
      <sz val="10"/>
      <color rgb="FF0D0D0D"/>
      <name val="BaWue Sans"/>
    </font>
    <font>
      <b/>
      <sz val="11"/>
      <color theme="1"/>
      <name val="BaWue Sans"/>
    </font>
    <font>
      <sz val="10"/>
      <color rgb="FF0000FF"/>
      <name val="BaWue Sans"/>
    </font>
    <font>
      <sz val="10"/>
      <color rgb="FF000000"/>
      <name val="BaWue Sans"/>
    </font>
    <font>
      <sz val="11"/>
      <color theme="1"/>
      <name val="Calibri"/>
      <family val="2"/>
      <scheme val="minor"/>
    </font>
    <font>
      <strike/>
      <sz val="10"/>
      <name val="BaWue Sans"/>
    </font>
    <font>
      <sz val="12"/>
      <color theme="1"/>
      <name val="BaWue Sans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BaWue Sans"/>
    </font>
    <font>
      <b/>
      <strike/>
      <sz val="10"/>
      <name val="BaWue Sans"/>
    </font>
    <font>
      <b/>
      <sz val="11"/>
      <color theme="1"/>
      <name val="Calibri"/>
      <family val="2"/>
      <scheme val="minor"/>
    </font>
    <font>
      <sz val="9"/>
      <color theme="1"/>
      <name val="BaWue Sans"/>
    </font>
    <font>
      <sz val="11"/>
      <name val="Calibri"/>
      <family val="2"/>
      <scheme val="minor"/>
    </font>
    <font>
      <b/>
      <sz val="16"/>
      <color rgb="FF000000"/>
      <name val="BaWue Sans"/>
    </font>
    <font>
      <sz val="11"/>
      <color theme="1"/>
      <name val="Arial Nova"/>
      <family val="2"/>
    </font>
    <font>
      <sz val="11"/>
      <color theme="1"/>
      <name val="Bawue"/>
    </font>
    <font>
      <sz val="12"/>
      <color rgb="FFFF0000"/>
      <name val="BaWue Sans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ACEB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8B3"/>
        <bgColor indexed="64"/>
      </patternFill>
    </fill>
    <fill>
      <patternFill patternType="solid">
        <fgColor rgb="FFFFF7B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CA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dotted">
        <color indexed="64"/>
      </left>
      <right/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auto="1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66">
    <xf numFmtId="0" fontId="0" fillId="0" borderId="0"/>
    <xf numFmtId="164" fontId="1" fillId="2" borderId="0" applyNumberFormat="0" applyAlignment="0"/>
    <xf numFmtId="49" fontId="2" fillId="4" borderId="1" applyNumberFormat="0" applyAlignment="0" applyProtection="0">
      <protection locked="0"/>
    </xf>
    <xf numFmtId="164" fontId="3" fillId="3" borderId="0" applyNumberFormat="0" applyAlignment="0"/>
    <xf numFmtId="164" fontId="4" fillId="0" borderId="0" applyNumberFormat="0" applyFill="0" applyBorder="0" applyAlignment="0"/>
    <xf numFmtId="166" fontId="2" fillId="6" borderId="2" applyNumberFormat="0" applyAlignment="0" applyProtection="0"/>
    <xf numFmtId="167" fontId="5" fillId="3" borderId="4" applyNumberFormat="0" applyAlignment="0"/>
    <xf numFmtId="164" fontId="2" fillId="9" borderId="2" applyNumberFormat="0" applyAlignment="0" applyProtection="0"/>
    <xf numFmtId="164" fontId="1" fillId="11" borderId="0" applyNumberFormat="0" applyAlignment="0"/>
    <xf numFmtId="164" fontId="2" fillId="14" borderId="2" applyNumberFormat="0" applyAlignment="0" applyProtection="0"/>
    <xf numFmtId="0" fontId="7" fillId="0" borderId="0" applyNumberFormat="0" applyFill="0" applyBorder="0" applyAlignment="0" applyProtection="0"/>
    <xf numFmtId="0" fontId="3" fillId="0" borderId="0"/>
    <xf numFmtId="164" fontId="13" fillId="16" borderId="0" applyBorder="0" applyAlignment="0" applyProtection="0"/>
    <xf numFmtId="164" fontId="14" fillId="17" borderId="0" applyBorder="0" applyAlignment="0" applyProtection="0"/>
    <xf numFmtId="164" fontId="12" fillId="18" borderId="0" applyBorder="0" applyAlignment="0" applyProtection="0"/>
    <xf numFmtId="171" fontId="3" fillId="0" borderId="0" applyFont="0" applyFill="0" applyBorder="0" applyAlignment="0" applyProtection="0"/>
    <xf numFmtId="165" fontId="3" fillId="19" borderId="0" applyFont="0" applyFill="0" applyBorder="0" applyAlignment="0" applyProtection="0"/>
    <xf numFmtId="179" fontId="3" fillId="19" borderId="0" applyFont="0" applyFill="0" applyBorder="0" applyAlignment="0" applyProtection="0"/>
    <xf numFmtId="180" fontId="3" fillId="0" borderId="0" applyFont="0" applyFill="0" applyBorder="0" applyAlignment="0" applyProtection="0"/>
    <xf numFmtId="175" fontId="3" fillId="0" borderId="0" applyFont="0" applyFill="0" applyBorder="0" applyAlignment="0" applyProtection="0">
      <alignment horizontal="right"/>
    </xf>
    <xf numFmtId="176" fontId="3" fillId="0" borderId="0" applyFont="0" applyFill="0" applyBorder="0" applyAlignment="0" applyProtection="0">
      <alignment horizontal="right"/>
    </xf>
    <xf numFmtId="177" fontId="3" fillId="0" borderId="0" applyFont="0" applyFill="0" applyBorder="0" applyAlignment="0" applyProtection="0">
      <alignment horizontal="right"/>
    </xf>
    <xf numFmtId="181" fontId="3" fillId="0" borderId="0" applyFont="0" applyFill="0" applyBorder="0" applyAlignment="0" applyProtection="0">
      <alignment horizontal="right"/>
    </xf>
    <xf numFmtId="182" fontId="3" fillId="0" borderId="0" applyFont="0" applyFill="0" applyBorder="0" applyAlignment="0" applyProtection="0">
      <alignment horizontal="right"/>
    </xf>
    <xf numFmtId="183" fontId="3" fillId="0" borderId="0" applyFont="0" applyFill="0" applyBorder="0" applyAlignment="0" applyProtection="0">
      <alignment horizontal="right"/>
    </xf>
    <xf numFmtId="5" fontId="3" fillId="3" borderId="0" applyFont="0" applyFill="0" applyBorder="0" applyAlignment="0" applyProtection="0"/>
    <xf numFmtId="173" fontId="3" fillId="3" borderId="0" applyFont="0" applyFill="0" applyBorder="0" applyAlignment="0" applyProtection="0"/>
    <xf numFmtId="17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2" fillId="22" borderId="1" applyNumberFormat="0" applyAlignment="0">
      <protection locked="0"/>
    </xf>
    <xf numFmtId="164" fontId="3" fillId="20" borderId="1" applyNumberFormat="0" applyAlignment="0">
      <protection locked="0"/>
    </xf>
    <xf numFmtId="174" fontId="16" fillId="0" borderId="0" applyNumberFormat="0" applyFill="0" applyBorder="0" applyAlignment="0">
      <alignment horizontal="right"/>
    </xf>
    <xf numFmtId="164" fontId="11" fillId="21" borderId="0" applyNumberFormat="0" applyAlignment="0"/>
    <xf numFmtId="164" fontId="11" fillId="3" borderId="29" applyNumberFormat="0" applyAlignment="0"/>
    <xf numFmtId="164" fontId="11" fillId="3" borderId="30" applyNumberFormat="0" applyAlignment="0"/>
    <xf numFmtId="164" fontId="15" fillId="3" borderId="0" applyNumberFormat="0" applyAlignment="0"/>
    <xf numFmtId="184" fontId="3" fillId="3" borderId="0" applyFont="0" applyFill="0" applyBorder="0" applyAlignment="0" applyProtection="0">
      <alignment horizontal="right"/>
    </xf>
    <xf numFmtId="185" fontId="3" fillId="3" borderId="0" applyFont="0" applyFill="0" applyBorder="0" applyAlignment="0" applyProtection="0">
      <alignment horizontal="right"/>
    </xf>
    <xf numFmtId="7" fontId="3" fillId="3" borderId="0" applyFont="0" applyFill="0" applyBorder="0" applyAlignment="0" applyProtection="0"/>
    <xf numFmtId="166" fontId="2" fillId="22" borderId="1">
      <alignment vertical="top"/>
    </xf>
    <xf numFmtId="49" fontId="2" fillId="24" borderId="1">
      <protection locked="0"/>
    </xf>
    <xf numFmtId="166" fontId="2" fillId="23" borderId="1">
      <alignment vertical="top"/>
    </xf>
    <xf numFmtId="164" fontId="3" fillId="14" borderId="2" applyNumberFormat="0" applyAlignment="0" applyProtection="0"/>
    <xf numFmtId="164" fontId="3" fillId="9" borderId="2" applyNumberFormat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0" fontId="17" fillId="0" borderId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43" fontId="64" fillId="0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5" fontId="3" fillId="3" borderId="0" applyFont="0" applyFill="0" applyBorder="0" applyAlignment="0" applyProtection="0"/>
    <xf numFmtId="7" fontId="3" fillId="3" borderId="0" applyFont="0" applyFill="0" applyBorder="0" applyAlignment="0" applyProtection="0"/>
    <xf numFmtId="0" fontId="7" fillId="0" borderId="0" applyNumberFormat="0" applyFill="0" applyBorder="0" applyAlignment="0" applyProtection="0"/>
    <xf numFmtId="9" fontId="64" fillId="0" borderId="0" applyFont="0" applyFill="0" applyBorder="0" applyAlignment="0" applyProtection="0"/>
  </cellStyleXfs>
  <cellXfs count="624">
    <xf numFmtId="0" fontId="0" fillId="0" borderId="0" xfId="0"/>
    <xf numFmtId="0" fontId="9" fillId="3" borderId="0" xfId="0" applyFont="1" applyFill="1"/>
    <xf numFmtId="164" fontId="8" fillId="3" borderId="0" xfId="0" applyNumberFormat="1" applyFont="1" applyFill="1" applyAlignment="1">
      <alignment vertical="center"/>
    </xf>
    <xf numFmtId="166" fontId="8" fillId="3" borderId="0" xfId="6" applyNumberFormat="1" applyFont="1" applyBorder="1"/>
    <xf numFmtId="164" fontId="8" fillId="3" borderId="0" xfId="0" applyNumberFormat="1" applyFont="1" applyFill="1"/>
    <xf numFmtId="164" fontId="9" fillId="3" borderId="0" xfId="0" applyNumberFormat="1" applyFont="1" applyFill="1"/>
    <xf numFmtId="165" fontId="8" fillId="3" borderId="0" xfId="5" applyNumberFormat="1" applyFont="1" applyFill="1" applyBorder="1" applyAlignment="1" applyProtection="1">
      <alignment vertical="top"/>
    </xf>
    <xf numFmtId="0" fontId="9" fillId="3" borderId="0" xfId="0" applyFont="1" applyFill="1" applyAlignment="1">
      <alignment vertical="top"/>
    </xf>
    <xf numFmtId="49" fontId="18" fillId="3" borderId="0" xfId="3" applyNumberFormat="1" applyFont="1" applyAlignment="1">
      <alignment vertical="center"/>
    </xf>
    <xf numFmtId="166" fontId="9" fillId="3" borderId="0" xfId="3" applyNumberFormat="1" applyFont="1" applyAlignment="1">
      <alignment wrapText="1"/>
    </xf>
    <xf numFmtId="164" fontId="8" fillId="3" borderId="0" xfId="0" applyNumberFormat="1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166" fontId="8" fillId="3" borderId="0" xfId="3" applyNumberFormat="1" applyFont="1"/>
    <xf numFmtId="166" fontId="8" fillId="3" borderId="0" xfId="3" applyNumberFormat="1" applyFont="1" applyAlignment="1"/>
    <xf numFmtId="165" fontId="18" fillId="3" borderId="0" xfId="5" applyNumberFormat="1" applyFont="1" applyFill="1" applyBorder="1" applyAlignment="1" applyProtection="1">
      <alignment vertical="top"/>
    </xf>
    <xf numFmtId="0" fontId="10" fillId="0" borderId="0" xfId="0" applyFont="1"/>
    <xf numFmtId="0" fontId="20" fillId="0" borderId="0" xfId="11" applyFont="1"/>
    <xf numFmtId="166" fontId="21" fillId="3" borderId="0" xfId="6" applyNumberFormat="1" applyFont="1" applyBorder="1" applyAlignment="1">
      <alignment vertical="center" wrapText="1"/>
    </xf>
    <xf numFmtId="49" fontId="19" fillId="3" borderId="0" xfId="6" applyNumberFormat="1" applyFont="1" applyBorder="1" applyAlignment="1">
      <alignment vertical="top"/>
    </xf>
    <xf numFmtId="166" fontId="23" fillId="3" borderId="0" xfId="6" applyNumberFormat="1" applyFont="1" applyBorder="1" applyAlignment="1">
      <alignment wrapText="1"/>
    </xf>
    <xf numFmtId="49" fontId="23" fillId="3" borderId="0" xfId="6" applyNumberFormat="1" applyFont="1" applyBorder="1"/>
    <xf numFmtId="166" fontId="23" fillId="3" borderId="0" xfId="6" applyNumberFormat="1" applyFont="1" applyBorder="1"/>
    <xf numFmtId="166" fontId="25" fillId="3" borderId="0" xfId="6" applyNumberFormat="1" applyFont="1" applyBorder="1" applyAlignment="1">
      <alignment vertical="top"/>
    </xf>
    <xf numFmtId="166" fontId="10" fillId="3" borderId="0" xfId="3" applyNumberFormat="1" applyFont="1" applyAlignment="1">
      <alignment wrapText="1"/>
    </xf>
    <xf numFmtId="166" fontId="26" fillId="3" borderId="0" xfId="6" applyNumberFormat="1" applyFont="1" applyBorder="1"/>
    <xf numFmtId="166" fontId="27" fillId="3" borderId="0" xfId="3" applyNumberFormat="1" applyFont="1" applyAlignment="1">
      <alignment vertical="center"/>
    </xf>
    <xf numFmtId="166" fontId="28" fillId="3" borderId="0" xfId="3" applyNumberFormat="1" applyFont="1" applyAlignment="1">
      <alignment horizontal="left" wrapText="1"/>
    </xf>
    <xf numFmtId="164" fontId="28" fillId="0" borderId="0" xfId="0" applyNumberFormat="1" applyFont="1"/>
    <xf numFmtId="164" fontId="31" fillId="5" borderId="2" xfId="7" applyNumberFormat="1" applyFont="1" applyFill="1" applyAlignment="1" applyProtection="1">
      <alignment horizontal="left" vertical="top"/>
    </xf>
    <xf numFmtId="166" fontId="32" fillId="3" borderId="5" xfId="3" applyNumberFormat="1" applyFont="1" applyBorder="1" applyAlignment="1">
      <alignment wrapText="1"/>
    </xf>
    <xf numFmtId="164" fontId="10" fillId="3" borderId="26" xfId="0" applyNumberFormat="1" applyFont="1" applyFill="1" applyBorder="1"/>
    <xf numFmtId="164" fontId="20" fillId="3" borderId="0" xfId="3" applyNumberFormat="1" applyFont="1" applyAlignment="1">
      <alignment vertical="top" wrapText="1"/>
    </xf>
    <xf numFmtId="164" fontId="20" fillId="3" borderId="0" xfId="3" applyNumberFormat="1" applyFont="1"/>
    <xf numFmtId="164" fontId="33" fillId="10" borderId="2" xfId="7" applyNumberFormat="1" applyFont="1" applyFill="1" applyAlignment="1" applyProtection="1">
      <alignment horizontal="left" vertical="top"/>
    </xf>
    <xf numFmtId="166" fontId="10" fillId="3" borderId="26" xfId="3" applyNumberFormat="1" applyFont="1" applyBorder="1" applyAlignment="1">
      <alignment wrapText="1"/>
    </xf>
    <xf numFmtId="164" fontId="33" fillId="7" borderId="2" xfId="7" applyNumberFormat="1" applyFont="1" applyFill="1" applyAlignment="1" applyProtection="1">
      <alignment horizontal="left" vertical="top"/>
    </xf>
    <xf numFmtId="164" fontId="33" fillId="14" borderId="17" xfId="7" applyNumberFormat="1" applyFont="1" applyFill="1" applyBorder="1" applyAlignment="1" applyProtection="1">
      <alignment horizontal="left" vertical="top"/>
    </xf>
    <xf numFmtId="166" fontId="32" fillId="3" borderId="5" xfId="3" applyNumberFormat="1" applyFont="1" applyBorder="1" applyAlignment="1">
      <alignment horizontal="left"/>
    </xf>
    <xf numFmtId="49" fontId="36" fillId="3" borderId="0" xfId="3" applyNumberFormat="1" applyFont="1" applyAlignment="1">
      <alignment vertical="top"/>
    </xf>
    <xf numFmtId="166" fontId="37" fillId="3" borderId="0" xfId="3" applyNumberFormat="1" applyFont="1" applyAlignment="1">
      <alignment vertical="top"/>
    </xf>
    <xf numFmtId="166" fontId="38" fillId="0" borderId="0" xfId="8" applyNumberFormat="1" applyFont="1" applyFill="1" applyAlignment="1">
      <alignment vertical="center"/>
    </xf>
    <xf numFmtId="0" fontId="20" fillId="0" borderId="0" xfId="11" applyFont="1" applyAlignment="1">
      <alignment vertical="top"/>
    </xf>
    <xf numFmtId="49" fontId="20" fillId="0" borderId="0" xfId="11" applyNumberFormat="1" applyFont="1" applyAlignment="1">
      <alignment vertical="top"/>
    </xf>
    <xf numFmtId="164" fontId="20" fillId="0" borderId="0" xfId="11" applyNumberFormat="1" applyFont="1" applyAlignment="1">
      <alignment vertical="top"/>
    </xf>
    <xf numFmtId="49" fontId="29" fillId="0" borderId="0" xfId="1" applyNumberFormat="1" applyFont="1" applyFill="1" applyAlignment="1">
      <alignment horizontal="left" vertical="top"/>
    </xf>
    <xf numFmtId="164" fontId="20" fillId="0" borderId="0" xfId="11" applyNumberFormat="1" applyFont="1" applyAlignment="1">
      <alignment vertical="top" wrapText="1"/>
    </xf>
    <xf numFmtId="0" fontId="20" fillId="0" borderId="0" xfId="11" applyFont="1" applyAlignment="1">
      <alignment wrapText="1"/>
    </xf>
    <xf numFmtId="49" fontId="27" fillId="3" borderId="0" xfId="3" applyNumberFormat="1" applyFont="1" applyAlignment="1">
      <alignment vertical="top" wrapText="1"/>
    </xf>
    <xf numFmtId="166" fontId="43" fillId="3" borderId="0" xfId="6" applyNumberFormat="1" applyFont="1" applyBorder="1" applyAlignment="1">
      <alignment vertical="top"/>
    </xf>
    <xf numFmtId="49" fontId="32" fillId="0" borderId="0" xfId="11" applyNumberFormat="1" applyFont="1" applyAlignment="1">
      <alignment vertical="top"/>
    </xf>
    <xf numFmtId="164" fontId="32" fillId="0" borderId="0" xfId="11" applyNumberFormat="1" applyFont="1" applyAlignment="1">
      <alignment vertical="top"/>
    </xf>
    <xf numFmtId="165" fontId="45" fillId="0" borderId="10" xfId="5" applyNumberFormat="1" applyFont="1" applyFill="1" applyBorder="1" applyAlignment="1" applyProtection="1">
      <alignment vertical="center" wrapText="1"/>
    </xf>
    <xf numFmtId="0" fontId="32" fillId="0" borderId="0" xfId="11" applyFont="1"/>
    <xf numFmtId="0" fontId="32" fillId="0" borderId="0" xfId="0" applyFont="1"/>
    <xf numFmtId="0" fontId="20" fillId="3" borderId="0" xfId="0" applyFont="1" applyFill="1"/>
    <xf numFmtId="0" fontId="10" fillId="3" borderId="0" xfId="0" applyFont="1" applyFill="1"/>
    <xf numFmtId="49" fontId="20" fillId="3" borderId="0" xfId="0" applyNumberFormat="1" applyFont="1" applyFill="1" applyAlignment="1">
      <alignment vertical="top"/>
    </xf>
    <xf numFmtId="0" fontId="20" fillId="3" borderId="0" xfId="0" applyFont="1" applyFill="1" applyAlignment="1">
      <alignment wrapText="1"/>
    </xf>
    <xf numFmtId="164" fontId="20" fillId="3" borderId="0" xfId="0" applyNumberFormat="1" applyFont="1" applyFill="1" applyAlignment="1">
      <alignment vertical="center"/>
    </xf>
    <xf numFmtId="166" fontId="31" fillId="3" borderId="0" xfId="6" applyNumberFormat="1" applyFont="1" applyBorder="1" applyAlignment="1">
      <alignment vertical="center" wrapText="1"/>
    </xf>
    <xf numFmtId="164" fontId="20" fillId="3" borderId="0" xfId="0" applyNumberFormat="1" applyFont="1" applyFill="1"/>
    <xf numFmtId="49" fontId="46" fillId="3" borderId="0" xfId="6" applyNumberFormat="1" applyFont="1" applyBorder="1" applyAlignment="1">
      <alignment vertical="top"/>
    </xf>
    <xf numFmtId="49" fontId="47" fillId="3" borderId="0" xfId="6" applyNumberFormat="1" applyFont="1" applyBorder="1" applyAlignment="1">
      <alignment vertical="top"/>
    </xf>
    <xf numFmtId="0" fontId="20" fillId="0" borderId="0" xfId="0" applyFont="1"/>
    <xf numFmtId="166" fontId="48" fillId="3" borderId="0" xfId="6" applyNumberFormat="1" applyFont="1" applyBorder="1" applyAlignment="1">
      <alignment vertical="top"/>
    </xf>
    <xf numFmtId="166" fontId="49" fillId="3" borderId="0" xfId="3" applyNumberFormat="1" applyFont="1" applyAlignment="1">
      <alignment wrapText="1"/>
    </xf>
    <xf numFmtId="166" fontId="38" fillId="3" borderId="0" xfId="6" applyNumberFormat="1" applyFont="1" applyBorder="1"/>
    <xf numFmtId="166" fontId="29" fillId="3" borderId="0" xfId="3" applyNumberFormat="1" applyFont="1"/>
    <xf numFmtId="166" fontId="30" fillId="3" borderId="0" xfId="3" applyNumberFormat="1" applyFont="1" applyAlignment="1">
      <alignment wrapText="1"/>
    </xf>
    <xf numFmtId="164" fontId="31" fillId="5" borderId="17" xfId="7" applyNumberFormat="1" applyFont="1" applyFill="1" applyBorder="1" applyAlignment="1" applyProtection="1">
      <alignment horizontal="left" vertical="top"/>
    </xf>
    <xf numFmtId="164" fontId="32" fillId="3" borderId="26" xfId="0" applyNumberFormat="1" applyFont="1" applyFill="1" applyBorder="1"/>
    <xf numFmtId="164" fontId="33" fillId="10" borderId="17" xfId="7" applyNumberFormat="1" applyFont="1" applyFill="1" applyBorder="1" applyAlignment="1" applyProtection="1">
      <alignment horizontal="left" vertical="top"/>
    </xf>
    <xf numFmtId="166" fontId="32" fillId="3" borderId="26" xfId="3" applyNumberFormat="1" applyFont="1" applyBorder="1" applyAlignment="1">
      <alignment wrapText="1"/>
    </xf>
    <xf numFmtId="166" fontId="20" fillId="3" borderId="0" xfId="3" applyNumberFormat="1" applyFont="1" applyAlignment="1">
      <alignment wrapText="1"/>
    </xf>
    <xf numFmtId="164" fontId="33" fillId="7" borderId="17" xfId="7" applyNumberFormat="1" applyFont="1" applyFill="1" applyBorder="1" applyAlignment="1" applyProtection="1">
      <alignment horizontal="left" vertical="top"/>
    </xf>
    <xf numFmtId="164" fontId="20" fillId="3" borderId="0" xfId="0" applyNumberFormat="1" applyFont="1" applyFill="1" applyAlignment="1">
      <alignment vertical="top"/>
    </xf>
    <xf numFmtId="164" fontId="20" fillId="3" borderId="0" xfId="3" applyFont="1" applyAlignment="1">
      <alignment vertical="top" wrapText="1"/>
    </xf>
    <xf numFmtId="0" fontId="34" fillId="3" borderId="0" xfId="0" applyFont="1" applyFill="1" applyAlignment="1">
      <alignment horizontal="left" vertical="top" wrapText="1"/>
    </xf>
    <xf numFmtId="0" fontId="35" fillId="3" borderId="0" xfId="0" applyFont="1" applyFill="1" applyAlignment="1">
      <alignment horizontal="left" wrapText="1"/>
    </xf>
    <xf numFmtId="164" fontId="27" fillId="3" borderId="0" xfId="0" applyNumberFormat="1" applyFont="1" applyFill="1" applyAlignment="1">
      <alignment horizontal="left" vertical="top"/>
    </xf>
    <xf numFmtId="49" fontId="36" fillId="3" borderId="0" xfId="3" applyNumberFormat="1" applyFont="1" applyAlignment="1">
      <alignment vertical="top" wrapText="1"/>
    </xf>
    <xf numFmtId="0" fontId="36" fillId="3" borderId="0" xfId="3" applyNumberFormat="1" applyFont="1" applyAlignment="1">
      <alignment horizontal="left" vertical="top"/>
    </xf>
    <xf numFmtId="49" fontId="28" fillId="3" borderId="0" xfId="3" applyNumberFormat="1" applyFont="1" applyAlignment="1">
      <alignment vertical="top" wrapText="1"/>
    </xf>
    <xf numFmtId="164" fontId="20" fillId="3" borderId="0" xfId="0" applyNumberFormat="1" applyFont="1" applyFill="1" applyAlignment="1">
      <alignment vertical="top" wrapText="1"/>
    </xf>
    <xf numFmtId="0" fontId="27" fillId="3" borderId="0" xfId="0" applyFont="1" applyFill="1"/>
    <xf numFmtId="164" fontId="32" fillId="3" borderId="0" xfId="0" applyNumberFormat="1" applyFont="1" applyFill="1" applyAlignment="1">
      <alignment vertical="top"/>
    </xf>
    <xf numFmtId="49" fontId="32" fillId="3" borderId="0" xfId="0" applyNumberFormat="1" applyFont="1" applyFill="1" applyAlignment="1">
      <alignment vertical="top"/>
    </xf>
    <xf numFmtId="0" fontId="32" fillId="3" borderId="0" xfId="0" applyFont="1" applyFill="1" applyAlignment="1">
      <alignment horizontal="left" vertical="top" wrapText="1"/>
    </xf>
    <xf numFmtId="0" fontId="32" fillId="3" borderId="0" xfId="2" applyNumberFormat="1" applyFont="1" applyFill="1" applyBorder="1" applyAlignment="1" applyProtection="1">
      <alignment vertical="top"/>
    </xf>
    <xf numFmtId="3" fontId="32" fillId="3" borderId="0" xfId="2" applyNumberFormat="1" applyFont="1" applyFill="1" applyBorder="1" applyAlignment="1" applyProtection="1">
      <alignment vertical="top"/>
    </xf>
    <xf numFmtId="49" fontId="45" fillId="3" borderId="0" xfId="4" applyNumberFormat="1" applyFont="1" applyFill="1" applyAlignment="1">
      <alignment vertical="top"/>
    </xf>
    <xf numFmtId="0" fontId="32" fillId="3" borderId="0" xfId="0" applyFont="1" applyFill="1" applyAlignment="1">
      <alignment vertical="top" wrapText="1"/>
    </xf>
    <xf numFmtId="0" fontId="20" fillId="3" borderId="0" xfId="0" applyFont="1" applyFill="1" applyAlignment="1">
      <alignment vertical="top" wrapText="1"/>
    </xf>
    <xf numFmtId="3" fontId="20" fillId="3" borderId="0" xfId="2" applyNumberFormat="1" applyFont="1" applyFill="1" applyBorder="1" applyAlignment="1" applyProtection="1">
      <alignment vertical="top"/>
    </xf>
    <xf numFmtId="0" fontId="20" fillId="3" borderId="0" xfId="2" applyNumberFormat="1" applyFont="1" applyFill="1" applyBorder="1" applyAlignment="1" applyProtection="1">
      <alignment vertical="top"/>
    </xf>
    <xf numFmtId="0" fontId="20" fillId="0" borderId="0" xfId="0" applyFont="1" applyAlignment="1">
      <alignment vertical="top"/>
    </xf>
    <xf numFmtId="164" fontId="28" fillId="3" borderId="0" xfId="0" applyNumberFormat="1" applyFont="1" applyFill="1" applyAlignment="1">
      <alignment vertical="top"/>
    </xf>
    <xf numFmtId="164" fontId="27" fillId="3" borderId="0" xfId="0" applyNumberFormat="1" applyFont="1" applyFill="1" applyAlignment="1">
      <alignment vertical="top"/>
    </xf>
    <xf numFmtId="164" fontId="32" fillId="3" borderId="0" xfId="0" applyNumberFormat="1" applyFont="1" applyFill="1" applyAlignment="1">
      <alignment vertical="top" wrapText="1"/>
    </xf>
    <xf numFmtId="0" fontId="32" fillId="0" borderId="0" xfId="0" applyFont="1" applyAlignment="1">
      <alignment vertical="top" wrapText="1"/>
    </xf>
    <xf numFmtId="49" fontId="32" fillId="0" borderId="0" xfId="0" applyNumberFormat="1" applyFont="1" applyAlignment="1">
      <alignment vertical="top"/>
    </xf>
    <xf numFmtId="49" fontId="20" fillId="0" borderId="0" xfId="2" applyNumberFormat="1" applyFont="1" applyFill="1" applyBorder="1" applyAlignment="1" applyProtection="1">
      <alignment vertical="top"/>
      <protection locked="0"/>
    </xf>
    <xf numFmtId="164" fontId="27" fillId="3" borderId="3" xfId="0" applyNumberFormat="1" applyFont="1" applyFill="1" applyBorder="1" applyAlignment="1">
      <alignment vertical="center"/>
    </xf>
    <xf numFmtId="49" fontId="32" fillId="5" borderId="2" xfId="5" applyNumberFormat="1" applyFont="1" applyFill="1" applyAlignment="1" applyProtection="1">
      <alignment vertical="top" wrapText="1"/>
      <protection locked="0"/>
    </xf>
    <xf numFmtId="0" fontId="32" fillId="3" borderId="0" xfId="0" applyFont="1" applyFill="1"/>
    <xf numFmtId="14" fontId="32" fillId="7" borderId="2" xfId="5" applyNumberFormat="1" applyFont="1" applyFill="1" applyAlignment="1" applyProtection="1">
      <alignment vertical="center"/>
      <protection locked="0"/>
    </xf>
    <xf numFmtId="0" fontId="20" fillId="3" borderId="0" xfId="0" applyFont="1" applyFill="1" applyAlignment="1">
      <alignment horizontal="left" vertical="center"/>
    </xf>
    <xf numFmtId="165" fontId="55" fillId="3" borderId="0" xfId="5" applyNumberFormat="1" applyFont="1" applyFill="1" applyBorder="1" applyAlignment="1" applyProtection="1">
      <alignment vertical="top"/>
    </xf>
    <xf numFmtId="0" fontId="27" fillId="3" borderId="9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165" fontId="41" fillId="3" borderId="0" xfId="2" applyNumberFormat="1" applyFont="1" applyFill="1" applyBorder="1" applyAlignment="1" applyProtection="1">
      <alignment vertical="top"/>
    </xf>
    <xf numFmtId="169" fontId="45" fillId="3" borderId="2" xfId="5" applyNumberFormat="1" applyFont="1" applyFill="1" applyAlignment="1" applyProtection="1">
      <alignment horizontal="center" vertical="center"/>
      <protection locked="0"/>
    </xf>
    <xf numFmtId="49" fontId="44" fillId="3" borderId="8" xfId="1" applyNumberFormat="1" applyFont="1" applyFill="1" applyBorder="1" applyAlignment="1">
      <alignment horizontal="left" vertical="center" wrapText="1"/>
    </xf>
    <xf numFmtId="169" fontId="45" fillId="3" borderId="13" xfId="5" applyNumberFormat="1" applyFont="1" applyFill="1" applyBorder="1" applyAlignment="1" applyProtection="1">
      <alignment horizontal="center" vertical="center"/>
      <protection locked="0"/>
    </xf>
    <xf numFmtId="49" fontId="28" fillId="3" borderId="0" xfId="0" applyNumberFormat="1" applyFont="1" applyFill="1" applyAlignment="1">
      <alignment vertical="top"/>
    </xf>
    <xf numFmtId="164" fontId="29" fillId="3" borderId="0" xfId="1" applyNumberFormat="1" applyFont="1" applyFill="1" applyAlignment="1">
      <alignment vertical="top"/>
    </xf>
    <xf numFmtId="49" fontId="51" fillId="3" borderId="0" xfId="1" applyNumberFormat="1" applyFont="1" applyFill="1" applyAlignment="1">
      <alignment horizontal="left" vertical="center"/>
    </xf>
    <xf numFmtId="49" fontId="29" fillId="3" borderId="0" xfId="1" applyNumberFormat="1" applyFont="1" applyFill="1" applyAlignment="1">
      <alignment horizontal="left" vertical="center"/>
    </xf>
    <xf numFmtId="49" fontId="44" fillId="3" borderId="0" xfId="1" applyNumberFormat="1" applyFont="1" applyFill="1" applyAlignment="1">
      <alignment horizontal="left" vertical="center"/>
    </xf>
    <xf numFmtId="49" fontId="45" fillId="3" borderId="0" xfId="1" applyNumberFormat="1" applyFont="1" applyFill="1" applyAlignment="1">
      <alignment horizontal="left" vertical="center"/>
    </xf>
    <xf numFmtId="49" fontId="50" fillId="3" borderId="9" xfId="1" applyNumberFormat="1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vertical="top" wrapText="1"/>
    </xf>
    <xf numFmtId="0" fontId="20" fillId="3" borderId="0" xfId="0" applyFont="1" applyFill="1" applyAlignment="1">
      <alignment vertical="top"/>
    </xf>
    <xf numFmtId="164" fontId="45" fillId="3" borderId="0" xfId="0" applyNumberFormat="1" applyFont="1" applyFill="1" applyAlignment="1">
      <alignment horizontal="left" vertical="top" wrapText="1"/>
    </xf>
    <xf numFmtId="164" fontId="20" fillId="3" borderId="0" xfId="11" applyNumberFormat="1" applyFont="1" applyFill="1" applyAlignment="1">
      <alignment horizontal="left" vertical="top" wrapText="1"/>
    </xf>
    <xf numFmtId="164" fontId="28" fillId="0" borderId="0" xfId="11" applyNumberFormat="1" applyFont="1" applyAlignment="1">
      <alignment vertical="top"/>
    </xf>
    <xf numFmtId="0" fontId="28" fillId="0" borderId="0" xfId="11" applyFont="1" applyAlignment="1">
      <alignment vertical="top"/>
    </xf>
    <xf numFmtId="49" fontId="20" fillId="0" borderId="0" xfId="11" applyNumberFormat="1" applyFont="1"/>
    <xf numFmtId="164" fontId="39" fillId="0" borderId="0" xfId="11" applyNumberFormat="1" applyFont="1" applyAlignment="1">
      <alignment vertical="top"/>
    </xf>
    <xf numFmtId="166" fontId="50" fillId="3" borderId="0" xfId="3" applyNumberFormat="1" applyFont="1"/>
    <xf numFmtId="166" fontId="20" fillId="3" borderId="0" xfId="3" applyNumberFormat="1" applyFont="1" applyAlignment="1">
      <alignment horizontal="left" wrapText="1"/>
    </xf>
    <xf numFmtId="0" fontId="20" fillId="3" borderId="0" xfId="0" applyFont="1" applyFill="1" applyAlignment="1">
      <alignment horizontal="left" wrapText="1"/>
    </xf>
    <xf numFmtId="2" fontId="45" fillId="0" borderId="9" xfId="5" applyNumberFormat="1" applyFont="1" applyFill="1" applyBorder="1" applyAlignment="1" applyProtection="1">
      <alignment vertical="top"/>
    </xf>
    <xf numFmtId="165" fontId="54" fillId="13" borderId="9" xfId="5" applyNumberFormat="1" applyFont="1" applyFill="1" applyBorder="1" applyAlignment="1" applyProtection="1">
      <alignment vertical="center" wrapText="1"/>
    </xf>
    <xf numFmtId="49" fontId="31" fillId="3" borderId="0" xfId="1" applyNumberFormat="1" applyFont="1" applyFill="1" applyAlignment="1">
      <alignment horizontal="left" vertical="center"/>
    </xf>
    <xf numFmtId="2" fontId="45" fillId="0" borderId="12" xfId="5" applyNumberFormat="1" applyFont="1" applyFill="1" applyBorder="1" applyAlignment="1" applyProtection="1">
      <alignment vertical="top"/>
    </xf>
    <xf numFmtId="165" fontId="30" fillId="3" borderId="0" xfId="5" applyNumberFormat="1" applyFont="1" applyFill="1" applyBorder="1" applyAlignment="1" applyProtection="1">
      <alignment vertical="center" wrapText="1"/>
    </xf>
    <xf numFmtId="165" fontId="31" fillId="3" borderId="0" xfId="5" applyNumberFormat="1" applyFont="1" applyFill="1" applyBorder="1" applyAlignment="1" applyProtection="1">
      <alignment vertical="top"/>
    </xf>
    <xf numFmtId="169" fontId="45" fillId="3" borderId="15" xfId="5" applyNumberFormat="1" applyFont="1" applyFill="1" applyBorder="1" applyAlignment="1" applyProtection="1">
      <alignment horizontal="center" vertical="center"/>
      <protection locked="0"/>
    </xf>
    <xf numFmtId="169" fontId="45" fillId="3" borderId="9" xfId="5" applyNumberFormat="1" applyFont="1" applyFill="1" applyBorder="1" applyAlignment="1" applyProtection="1">
      <alignment horizontal="center" vertical="center"/>
    </xf>
    <xf numFmtId="0" fontId="20" fillId="3" borderId="0" xfId="0" applyFont="1" applyFill="1" applyAlignment="1">
      <alignment vertical="center" wrapText="1"/>
    </xf>
    <xf numFmtId="169" fontId="31" fillId="3" borderId="0" xfId="5" applyNumberFormat="1" applyFont="1" applyFill="1" applyBorder="1" applyAlignment="1" applyProtection="1">
      <alignment horizontal="center" vertical="center"/>
    </xf>
    <xf numFmtId="168" fontId="45" fillId="10" borderId="2" xfId="7" applyNumberFormat="1" applyFont="1" applyFill="1" applyAlignment="1" applyProtection="1">
      <alignment horizontal="right" vertical="center"/>
      <protection locked="0"/>
    </xf>
    <xf numFmtId="164" fontId="32" fillId="3" borderId="0" xfId="11" applyNumberFormat="1" applyFont="1" applyFill="1" applyAlignment="1">
      <alignment horizontal="left" vertical="top" wrapText="1"/>
    </xf>
    <xf numFmtId="166" fontId="29" fillId="0" borderId="0" xfId="8" applyNumberFormat="1" applyFont="1" applyFill="1" applyAlignment="1">
      <alignment vertical="top" wrapText="1"/>
    </xf>
    <xf numFmtId="166" fontId="42" fillId="0" borderId="0" xfId="8" applyNumberFormat="1" applyFont="1" applyFill="1" applyAlignment="1">
      <alignment vertical="center"/>
    </xf>
    <xf numFmtId="166" fontId="29" fillId="0" borderId="0" xfId="8" applyNumberFormat="1" applyFont="1" applyFill="1" applyAlignment="1">
      <alignment vertical="center"/>
    </xf>
    <xf numFmtId="164" fontId="29" fillId="0" borderId="0" xfId="8" applyNumberFormat="1" applyFont="1" applyFill="1" applyAlignment="1">
      <alignment vertical="center"/>
    </xf>
    <xf numFmtId="166" fontId="29" fillId="0" borderId="0" xfId="8" applyNumberFormat="1" applyFont="1" applyFill="1" applyAlignment="1">
      <alignment vertical="center" wrapText="1"/>
    </xf>
    <xf numFmtId="49" fontId="42" fillId="0" borderId="0" xfId="1" applyNumberFormat="1" applyFont="1" applyFill="1" applyAlignment="1">
      <alignment horizontal="left" vertical="top"/>
    </xf>
    <xf numFmtId="164" fontId="32" fillId="3" borderId="0" xfId="0" applyNumberFormat="1" applyFont="1" applyFill="1" applyAlignment="1">
      <alignment horizontal="left" vertical="top" wrapText="1"/>
    </xf>
    <xf numFmtId="49" fontId="50" fillId="3" borderId="9" xfId="1" applyNumberFormat="1" applyFont="1" applyFill="1" applyBorder="1" applyAlignment="1">
      <alignment horizontal="center" vertical="top"/>
    </xf>
    <xf numFmtId="164" fontId="20" fillId="3" borderId="0" xfId="0" applyNumberFormat="1" applyFont="1" applyFill="1" applyAlignment="1">
      <alignment horizontal="left" vertical="top"/>
    </xf>
    <xf numFmtId="165" fontId="31" fillId="3" borderId="0" xfId="5" applyNumberFormat="1" applyFont="1" applyFill="1" applyBorder="1" applyAlignment="1" applyProtection="1">
      <alignment horizontal="right" vertical="top"/>
    </xf>
    <xf numFmtId="0" fontId="59" fillId="3" borderId="0" xfId="0" applyFont="1" applyFill="1"/>
    <xf numFmtId="166" fontId="10" fillId="3" borderId="0" xfId="3" applyNumberFormat="1" applyFont="1" applyAlignment="1">
      <alignment vertical="top"/>
    </xf>
    <xf numFmtId="166" fontId="32" fillId="3" borderId="0" xfId="3" applyNumberFormat="1" applyFont="1" applyAlignment="1">
      <alignment vertical="top" wrapText="1"/>
    </xf>
    <xf numFmtId="164" fontId="32" fillId="3" borderId="0" xfId="0" applyNumberFormat="1" applyFont="1" applyFill="1" applyAlignment="1">
      <alignment horizontal="center" vertical="top"/>
    </xf>
    <xf numFmtId="49" fontId="44" fillId="3" borderId="9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top"/>
    </xf>
    <xf numFmtId="0" fontId="10" fillId="3" borderId="0" xfId="0" applyFont="1" applyFill="1" applyAlignment="1">
      <alignment vertical="top" wrapText="1"/>
    </xf>
    <xf numFmtId="170" fontId="45" fillId="3" borderId="13" xfId="5" applyNumberFormat="1" applyFont="1" applyFill="1" applyBorder="1" applyAlignment="1" applyProtection="1">
      <alignment vertical="top"/>
      <protection locked="0"/>
    </xf>
    <xf numFmtId="165" fontId="54" fillId="13" borderId="9" xfId="5" applyNumberFormat="1" applyFont="1" applyFill="1" applyBorder="1" applyAlignment="1" applyProtection="1">
      <alignment vertical="center"/>
    </xf>
    <xf numFmtId="0" fontId="10" fillId="3" borderId="0" xfId="0" applyFont="1" applyFill="1" applyAlignment="1">
      <alignment wrapText="1"/>
    </xf>
    <xf numFmtId="49" fontId="44" fillId="0" borderId="6" xfId="1" applyNumberFormat="1" applyFont="1" applyFill="1" applyBorder="1" applyAlignment="1">
      <alignment horizontal="center" vertical="center" wrapText="1"/>
    </xf>
    <xf numFmtId="49" fontId="27" fillId="3" borderId="0" xfId="0" applyNumberFormat="1" applyFont="1" applyFill="1" applyAlignment="1">
      <alignment vertical="top" wrapText="1"/>
    </xf>
    <xf numFmtId="2" fontId="45" fillId="3" borderId="0" xfId="5" applyNumberFormat="1" applyFont="1" applyFill="1" applyBorder="1" applyAlignment="1" applyProtection="1">
      <alignment horizontal="center" vertical="top"/>
      <protection locked="0"/>
    </xf>
    <xf numFmtId="165" fontId="45" fillId="0" borderId="0" xfId="5" applyNumberFormat="1" applyFont="1" applyFill="1" applyBorder="1" applyAlignment="1" applyProtection="1">
      <alignment vertical="center" wrapText="1"/>
    </xf>
    <xf numFmtId="165" fontId="31" fillId="3" borderId="0" xfId="5" applyNumberFormat="1" applyFont="1" applyFill="1" applyBorder="1" applyAlignment="1" applyProtection="1">
      <alignment vertical="center" wrapText="1"/>
    </xf>
    <xf numFmtId="49" fontId="10" fillId="3" borderId="0" xfId="0" applyNumberFormat="1" applyFont="1" applyFill="1" applyAlignment="1">
      <alignment vertical="top"/>
    </xf>
    <xf numFmtId="169" fontId="31" fillId="3" borderId="0" xfId="5" applyNumberFormat="1" applyFont="1" applyFill="1" applyBorder="1" applyAlignment="1" applyProtection="1">
      <alignment horizontal="center" vertical="top"/>
    </xf>
    <xf numFmtId="164" fontId="39" fillId="3" borderId="0" xfId="0" applyNumberFormat="1" applyFont="1" applyFill="1" applyAlignment="1">
      <alignment vertical="center"/>
    </xf>
    <xf numFmtId="49" fontId="44" fillId="3" borderId="9" xfId="1" applyNumberFormat="1" applyFont="1" applyFill="1" applyBorder="1" applyAlignment="1">
      <alignment horizontal="left" vertical="top" wrapText="1"/>
    </xf>
    <xf numFmtId="164" fontId="20" fillId="3" borderId="0" xfId="3" applyFont="1" applyAlignment="1">
      <alignment vertical="top"/>
    </xf>
    <xf numFmtId="49" fontId="29" fillId="3" borderId="0" xfId="1" applyNumberFormat="1" applyFont="1" applyFill="1" applyAlignment="1">
      <alignment horizontal="left" vertical="top" wrapText="1"/>
    </xf>
    <xf numFmtId="49" fontId="29" fillId="3" borderId="0" xfId="1" applyNumberFormat="1" applyFont="1" applyFill="1" applyAlignment="1">
      <alignment horizontal="left" vertical="top"/>
    </xf>
    <xf numFmtId="165" fontId="57" fillId="3" borderId="0" xfId="5" applyNumberFormat="1" applyFont="1" applyFill="1" applyBorder="1" applyAlignment="1" applyProtection="1">
      <alignment vertical="top"/>
    </xf>
    <xf numFmtId="164" fontId="29" fillId="3" borderId="0" xfId="1" applyFont="1" applyFill="1" applyAlignment="1">
      <alignment vertical="top"/>
    </xf>
    <xf numFmtId="0" fontId="32" fillId="3" borderId="0" xfId="0" applyFont="1" applyFill="1" applyAlignment="1">
      <alignment wrapText="1"/>
    </xf>
    <xf numFmtId="164" fontId="31" fillId="0" borderId="32" xfId="7" applyNumberFormat="1" applyFont="1" applyFill="1" applyBorder="1" applyAlignment="1" applyProtection="1">
      <alignment horizontal="left" vertical="center"/>
      <protection locked="0"/>
    </xf>
    <xf numFmtId="0" fontId="56" fillId="0" borderId="0" xfId="11" applyFont="1" applyAlignment="1">
      <alignment vertical="top"/>
    </xf>
    <xf numFmtId="164" fontId="31" fillId="5" borderId="2" xfId="7" applyNumberFormat="1" applyFont="1" applyFill="1" applyAlignment="1" applyProtection="1">
      <alignment horizontal="left" vertical="center"/>
      <protection locked="0"/>
    </xf>
    <xf numFmtId="0" fontId="56" fillId="0" borderId="0" xfId="11" applyFont="1" applyAlignment="1">
      <alignment vertical="center"/>
    </xf>
    <xf numFmtId="166" fontId="38" fillId="3" borderId="0" xfId="8" applyNumberFormat="1" applyFont="1" applyFill="1" applyAlignment="1">
      <alignment vertical="center"/>
    </xf>
    <xf numFmtId="166" fontId="29" fillId="3" borderId="0" xfId="8" applyNumberFormat="1" applyFont="1" applyFill="1" applyAlignment="1">
      <alignment vertical="center"/>
    </xf>
    <xf numFmtId="0" fontId="38" fillId="3" borderId="0" xfId="0" applyFont="1" applyFill="1"/>
    <xf numFmtId="164" fontId="10" fillId="3" borderId="0" xfId="0" applyNumberFormat="1" applyFont="1" applyFill="1" applyAlignment="1">
      <alignment vertical="top"/>
    </xf>
    <xf numFmtId="164" fontId="10" fillId="3" borderId="0" xfId="0" applyNumberFormat="1" applyFont="1" applyFill="1" applyAlignment="1">
      <alignment horizontal="center"/>
    </xf>
    <xf numFmtId="164" fontId="10" fillId="3" borderId="0" xfId="0" applyNumberFormat="1" applyFont="1" applyFill="1"/>
    <xf numFmtId="0" fontId="60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165" fontId="45" fillId="0" borderId="10" xfId="5" applyNumberFormat="1" applyFont="1" applyFill="1" applyBorder="1" applyAlignment="1" applyProtection="1">
      <alignment vertical="center"/>
    </xf>
    <xf numFmtId="0" fontId="20" fillId="3" borderId="0" xfId="0" applyFont="1" applyFill="1" applyAlignment="1">
      <alignment vertical="center"/>
    </xf>
    <xf numFmtId="0" fontId="32" fillId="0" borderId="0" xfId="11" applyFont="1" applyAlignment="1">
      <alignment vertical="center" wrapText="1"/>
    </xf>
    <xf numFmtId="0" fontId="32" fillId="0" borderId="0" xfId="11" applyFont="1" applyAlignment="1">
      <alignment vertical="top" wrapText="1"/>
    </xf>
    <xf numFmtId="49" fontId="45" fillId="0" borderId="33" xfId="1" applyNumberFormat="1" applyFont="1" applyFill="1" applyBorder="1" applyAlignment="1">
      <alignment horizontal="left" vertical="center" wrapText="1"/>
    </xf>
    <xf numFmtId="0" fontId="61" fillId="3" borderId="9" xfId="0" applyFont="1" applyFill="1" applyBorder="1" applyAlignment="1">
      <alignment horizontal="center" vertical="center"/>
    </xf>
    <xf numFmtId="0" fontId="18" fillId="0" borderId="0" xfId="11" applyFont="1" applyAlignment="1">
      <alignment horizontal="left" vertical="center"/>
    </xf>
    <xf numFmtId="165" fontId="54" fillId="0" borderId="0" xfId="5" applyNumberFormat="1" applyFont="1" applyFill="1" applyBorder="1" applyAlignment="1" applyProtection="1">
      <alignment vertical="center" wrapText="1"/>
    </xf>
    <xf numFmtId="2" fontId="45" fillId="0" borderId="0" xfId="5" applyNumberFormat="1" applyFont="1" applyFill="1" applyBorder="1" applyAlignment="1" applyProtection="1">
      <alignment vertical="top"/>
    </xf>
    <xf numFmtId="49" fontId="27" fillId="0" borderId="0" xfId="3" applyNumberFormat="1" applyFont="1" applyFill="1" applyAlignment="1">
      <alignment vertical="top"/>
    </xf>
    <xf numFmtId="49" fontId="45" fillId="0" borderId="0" xfId="1" applyNumberFormat="1" applyFont="1" applyFill="1" applyAlignment="1">
      <alignment horizontal="left" vertical="center"/>
    </xf>
    <xf numFmtId="0" fontId="45" fillId="0" borderId="0" xfId="5" applyNumberFormat="1" applyFont="1" applyFill="1" applyBorder="1" applyAlignment="1" applyProtection="1">
      <alignment vertical="center"/>
    </xf>
    <xf numFmtId="164" fontId="50" fillId="3" borderId="0" xfId="0" applyNumberFormat="1" applyFont="1" applyFill="1" applyAlignment="1">
      <alignment vertical="top" wrapText="1"/>
    </xf>
    <xf numFmtId="49" fontId="27" fillId="3" borderId="0" xfId="3" applyNumberFormat="1" applyFont="1" applyAlignment="1">
      <alignment vertical="center"/>
    </xf>
    <xf numFmtId="0" fontId="18" fillId="3" borderId="0" xfId="0" applyFont="1" applyFill="1" applyAlignment="1">
      <alignment vertical="top"/>
    </xf>
    <xf numFmtId="0" fontId="32" fillId="3" borderId="0" xfId="0" applyFont="1" applyFill="1" applyAlignment="1">
      <alignment vertical="top"/>
    </xf>
    <xf numFmtId="0" fontId="50" fillId="3" borderId="9" xfId="1" applyNumberFormat="1" applyFont="1" applyFill="1" applyBorder="1" applyAlignment="1">
      <alignment horizontal="center" vertical="center" wrapText="1"/>
    </xf>
    <xf numFmtId="1" fontId="45" fillId="10" borderId="2" xfId="9" applyNumberFormat="1" applyFont="1" applyFill="1" applyAlignment="1" applyProtection="1">
      <alignment vertical="top" wrapText="1"/>
      <protection locked="0"/>
    </xf>
    <xf numFmtId="1" fontId="45" fillId="3" borderId="2" xfId="5" applyNumberFormat="1" applyFont="1" applyFill="1" applyAlignment="1" applyProtection="1">
      <alignment vertical="top" wrapText="1"/>
      <protection locked="0"/>
    </xf>
    <xf numFmtId="0" fontId="45" fillId="3" borderId="0" xfId="0" applyFont="1" applyFill="1" applyAlignment="1">
      <alignment vertical="top" wrapText="1"/>
    </xf>
    <xf numFmtId="166" fontId="32" fillId="3" borderId="0" xfId="3" applyNumberFormat="1" applyFont="1" applyAlignment="1">
      <alignment horizontal="left" vertical="top" wrapText="1"/>
    </xf>
    <xf numFmtId="0" fontId="45" fillId="3" borderId="0" xfId="0" applyFont="1" applyFill="1" applyAlignment="1">
      <alignment horizontal="left" vertical="top" wrapText="1"/>
    </xf>
    <xf numFmtId="166" fontId="22" fillId="3" borderId="0" xfId="6" applyNumberFormat="1" applyFont="1" applyBorder="1" applyAlignment="1">
      <alignment vertical="center"/>
    </xf>
    <xf numFmtId="166" fontId="24" fillId="3" borderId="0" xfId="6" applyNumberFormat="1" applyFont="1" applyBorder="1" applyAlignment="1">
      <alignment vertical="center"/>
    </xf>
    <xf numFmtId="164" fontId="10" fillId="0" borderId="0" xfId="0" applyNumberFormat="1" applyFont="1"/>
    <xf numFmtId="164" fontId="10" fillId="3" borderId="0" xfId="0" applyNumberFormat="1" applyFont="1" applyFill="1" applyAlignment="1">
      <alignment vertical="center"/>
    </xf>
    <xf numFmtId="164" fontId="45" fillId="3" borderId="0" xfId="1" applyNumberFormat="1" applyFont="1" applyFill="1" applyAlignment="1">
      <alignment vertical="top"/>
    </xf>
    <xf numFmtId="0" fontId="45" fillId="3" borderId="0" xfId="0" applyFont="1" applyFill="1"/>
    <xf numFmtId="49" fontId="27" fillId="3" borderId="0" xfId="0" applyNumberFormat="1" applyFont="1" applyFill="1" applyAlignment="1">
      <alignment vertical="top"/>
    </xf>
    <xf numFmtId="165" fontId="62" fillId="3" borderId="0" xfId="2" applyNumberFormat="1" applyFont="1" applyFill="1" applyBorder="1" applyAlignment="1" applyProtection="1">
      <alignment vertical="top"/>
    </xf>
    <xf numFmtId="2" fontId="45" fillId="0" borderId="25" xfId="5" applyNumberFormat="1" applyFont="1" applyFill="1" applyBorder="1" applyAlignment="1" applyProtection="1">
      <alignment vertical="top"/>
    </xf>
    <xf numFmtId="2" fontId="45" fillId="0" borderId="28" xfId="5" applyNumberFormat="1" applyFont="1" applyFill="1" applyBorder="1" applyAlignment="1" applyProtection="1">
      <alignment vertical="top"/>
    </xf>
    <xf numFmtId="169" fontId="45" fillId="3" borderId="0" xfId="5" applyNumberFormat="1" applyFont="1" applyFill="1" applyBorder="1" applyAlignment="1" applyProtection="1">
      <alignment vertical="top"/>
    </xf>
    <xf numFmtId="165" fontId="45" fillId="3" borderId="0" xfId="5" applyNumberFormat="1" applyFont="1" applyFill="1" applyBorder="1" applyAlignment="1" applyProtection="1">
      <alignment vertical="top"/>
    </xf>
    <xf numFmtId="49" fontId="44" fillId="3" borderId="8" xfId="1" applyNumberFormat="1" applyFont="1" applyFill="1" applyBorder="1" applyAlignment="1">
      <alignment horizontal="center" vertical="center" wrapText="1"/>
    </xf>
    <xf numFmtId="169" fontId="45" fillId="3" borderId="11" xfId="5" applyNumberFormat="1" applyFont="1" applyFill="1" applyBorder="1" applyAlignment="1" applyProtection="1">
      <alignment vertical="top"/>
      <protection locked="0"/>
    </xf>
    <xf numFmtId="169" fontId="45" fillId="3" borderId="9" xfId="5" applyNumberFormat="1" applyFont="1" applyFill="1" applyBorder="1" applyAlignment="1" applyProtection="1">
      <alignment vertical="top"/>
    </xf>
    <xf numFmtId="164" fontId="10" fillId="0" borderId="0" xfId="0" applyNumberFormat="1" applyFont="1" applyAlignment="1">
      <alignment vertical="center"/>
    </xf>
    <xf numFmtId="164" fontId="39" fillId="0" borderId="0" xfId="0" applyNumberFormat="1" applyFont="1" applyAlignment="1">
      <alignment vertical="center"/>
    </xf>
    <xf numFmtId="49" fontId="44" fillId="0" borderId="0" xfId="1" applyNumberFormat="1" applyFont="1" applyFill="1" applyAlignment="1">
      <alignment horizontal="left" vertical="top"/>
    </xf>
    <xf numFmtId="164" fontId="27" fillId="0" borderId="0" xfId="11" applyNumberFormat="1" applyFont="1" applyAlignment="1">
      <alignment vertical="top"/>
    </xf>
    <xf numFmtId="49" fontId="18" fillId="0" borderId="0" xfId="1" applyNumberFormat="1" applyFont="1" applyFill="1" applyAlignment="1">
      <alignment horizontal="left" vertical="top"/>
    </xf>
    <xf numFmtId="49" fontId="45" fillId="3" borderId="0" xfId="0" applyNumberFormat="1" applyFont="1" applyFill="1" applyAlignment="1">
      <alignment vertical="top"/>
    </xf>
    <xf numFmtId="168" fontId="45" fillId="10" borderId="11" xfId="7" applyNumberFormat="1" applyFont="1" applyFill="1" applyBorder="1" applyAlignment="1" applyProtection="1">
      <alignment horizontal="right" vertical="center"/>
      <protection locked="0"/>
    </xf>
    <xf numFmtId="168" fontId="45" fillId="3" borderId="11" xfId="7" applyNumberFormat="1" applyFont="1" applyFill="1" applyBorder="1" applyAlignment="1" applyProtection="1">
      <alignment horizontal="left" vertical="center"/>
      <protection locked="0"/>
    </xf>
    <xf numFmtId="168" fontId="45" fillId="3" borderId="2" xfId="7" applyNumberFormat="1" applyFont="1" applyFill="1" applyAlignment="1" applyProtection="1">
      <alignment horizontal="left" vertical="center"/>
      <protection locked="0"/>
    </xf>
    <xf numFmtId="2" fontId="45" fillId="3" borderId="2" xfId="7" applyNumberFormat="1" applyFont="1" applyFill="1" applyAlignment="1" applyProtection="1">
      <alignment horizontal="left" vertical="center"/>
      <protection locked="0"/>
    </xf>
    <xf numFmtId="0" fontId="21" fillId="3" borderId="0" xfId="0" applyFont="1" applyFill="1"/>
    <xf numFmtId="0" fontId="21" fillId="0" borderId="0" xfId="0" applyFont="1"/>
    <xf numFmtId="166" fontId="45" fillId="0" borderId="0" xfId="6" applyNumberFormat="1" applyFont="1" applyFill="1" applyBorder="1" applyAlignment="1">
      <alignment vertical="center"/>
    </xf>
    <xf numFmtId="166" fontId="31" fillId="0" borderId="0" xfId="6" applyNumberFormat="1" applyFont="1" applyFill="1" applyBorder="1" applyAlignment="1">
      <alignment vertical="center" wrapText="1"/>
    </xf>
    <xf numFmtId="166" fontId="25" fillId="3" borderId="0" xfId="3" applyNumberFormat="1" applyFont="1"/>
    <xf numFmtId="164" fontId="10" fillId="3" borderId="0" xfId="3" applyNumberFormat="1" applyFont="1" applyAlignment="1">
      <alignment vertical="top" wrapText="1"/>
    </xf>
    <xf numFmtId="164" fontId="10" fillId="3" borderId="0" xfId="3" applyNumberFormat="1" applyFont="1"/>
    <xf numFmtId="166" fontId="32" fillId="3" borderId="0" xfId="3" applyNumberFormat="1" applyFont="1" applyAlignment="1">
      <alignment vertical="top"/>
    </xf>
    <xf numFmtId="164" fontId="32" fillId="3" borderId="0" xfId="3" applyNumberFormat="1" applyFont="1" applyAlignment="1">
      <alignment vertical="top"/>
    </xf>
    <xf numFmtId="164" fontId="45" fillId="5" borderId="2" xfId="7" applyNumberFormat="1" applyFont="1" applyFill="1" applyAlignment="1" applyProtection="1">
      <alignment horizontal="left" vertical="top"/>
      <protection locked="0"/>
    </xf>
    <xf numFmtId="0" fontId="32" fillId="0" borderId="11" xfId="0" applyFont="1" applyBorder="1" applyAlignment="1">
      <alignment vertical="top" wrapText="1"/>
    </xf>
    <xf numFmtId="49" fontId="32" fillId="7" borderId="2" xfId="5" applyNumberFormat="1" applyFont="1" applyFill="1" applyAlignment="1" applyProtection="1">
      <alignment vertical="top" wrapText="1"/>
      <protection locked="0"/>
    </xf>
    <xf numFmtId="14" fontId="32" fillId="7" borderId="2" xfId="5" applyNumberFormat="1" applyFont="1" applyFill="1" applyAlignment="1" applyProtection="1">
      <alignment vertical="top"/>
      <protection locked="0"/>
    </xf>
    <xf numFmtId="49" fontId="32" fillId="3" borderId="0" xfId="0" applyNumberFormat="1" applyFont="1" applyFill="1" applyAlignment="1">
      <alignment horizontal="left"/>
    </xf>
    <xf numFmtId="49" fontId="45" fillId="3" borderId="0" xfId="1" applyNumberFormat="1" applyFont="1" applyFill="1" applyAlignment="1">
      <alignment horizontal="left"/>
    </xf>
    <xf numFmtId="165" fontId="45" fillId="0" borderId="2" xfId="5" applyNumberFormat="1" applyFont="1" applyFill="1" applyAlignment="1" applyProtection="1">
      <alignment vertical="center" wrapText="1"/>
    </xf>
    <xf numFmtId="49" fontId="45" fillId="0" borderId="0" xfId="1" applyNumberFormat="1" applyFont="1" applyFill="1" applyAlignment="1">
      <alignment horizontal="left" vertical="center" wrapText="1"/>
    </xf>
    <xf numFmtId="0" fontId="10" fillId="3" borderId="9" xfId="0" applyFont="1" applyFill="1" applyBorder="1"/>
    <xf numFmtId="2" fontId="45" fillId="0" borderId="13" xfId="5" applyNumberFormat="1" applyFont="1" applyFill="1" applyBorder="1" applyAlignment="1" applyProtection="1">
      <alignment vertical="top"/>
      <protection locked="0"/>
    </xf>
    <xf numFmtId="165" fontId="57" fillId="0" borderId="0" xfId="5" applyNumberFormat="1" applyFont="1" applyFill="1" applyBorder="1" applyAlignment="1" applyProtection="1">
      <alignment vertical="top"/>
    </xf>
    <xf numFmtId="165" fontId="65" fillId="0" borderId="0" xfId="5" applyNumberFormat="1" applyFont="1" applyFill="1" applyBorder="1" applyAlignment="1" applyProtection="1">
      <alignment vertical="top"/>
    </xf>
    <xf numFmtId="49" fontId="44" fillId="0" borderId="0" xfId="1" applyNumberFormat="1" applyFont="1" applyFill="1" applyAlignment="1">
      <alignment horizontal="left" vertical="center"/>
    </xf>
    <xf numFmtId="0" fontId="66" fillId="0" borderId="0" xfId="0" applyFont="1"/>
    <xf numFmtId="0" fontId="66" fillId="0" borderId="0" xfId="11" applyFont="1"/>
    <xf numFmtId="0" fontId="66" fillId="3" borderId="0" xfId="0" applyFont="1" applyFill="1"/>
    <xf numFmtId="165" fontId="45" fillId="0" borderId="14" xfId="5" applyNumberFormat="1" applyFont="1" applyFill="1" applyBorder="1" applyAlignment="1" applyProtection="1">
      <alignment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49" fontId="32" fillId="5" borderId="2" xfId="2" applyNumberFormat="1" applyFont="1" applyFill="1" applyBorder="1" applyAlignment="1" applyProtection="1">
      <alignment vertical="center"/>
      <protection locked="0"/>
    </xf>
    <xf numFmtId="49" fontId="32" fillId="7" borderId="2" xfId="5" applyNumberFormat="1" applyFont="1" applyFill="1" applyAlignment="1" applyProtection="1">
      <alignment vertical="center"/>
      <protection locked="0"/>
    </xf>
    <xf numFmtId="49" fontId="32" fillId="8" borderId="2" xfId="2" applyNumberFormat="1" applyFont="1" applyFill="1" applyBorder="1" applyAlignment="1" applyProtection="1">
      <alignment vertical="center"/>
      <protection locked="0"/>
    </xf>
    <xf numFmtId="0" fontId="67" fillId="0" borderId="0" xfId="0" applyFont="1"/>
    <xf numFmtId="0" fontId="68" fillId="0" borderId="0" xfId="0" applyFont="1"/>
    <xf numFmtId="0" fontId="68" fillId="25" borderId="0" xfId="0" applyFont="1" applyFill="1" applyAlignment="1">
      <alignment horizontal="center"/>
    </xf>
    <xf numFmtId="186" fontId="67" fillId="27" borderId="21" xfId="0" applyNumberFormat="1" applyFont="1" applyFill="1" applyBorder="1"/>
    <xf numFmtId="186" fontId="67" fillId="27" borderId="0" xfId="0" applyNumberFormat="1" applyFont="1" applyFill="1"/>
    <xf numFmtId="186" fontId="67" fillId="28" borderId="0" xfId="0" applyNumberFormat="1" applyFont="1" applyFill="1"/>
    <xf numFmtId="186" fontId="67" fillId="27" borderId="24" xfId="0" applyNumberFormat="1" applyFont="1" applyFill="1" applyBorder="1"/>
    <xf numFmtId="186" fontId="67" fillId="28" borderId="24" xfId="0" applyNumberFormat="1" applyFont="1" applyFill="1" applyBorder="1"/>
    <xf numFmtId="186" fontId="67" fillId="0" borderId="0" xfId="0" applyNumberFormat="1" applyFont="1"/>
    <xf numFmtId="186" fontId="67" fillId="27" borderId="38" xfId="0" applyNumberFormat="1" applyFont="1" applyFill="1" applyBorder="1"/>
    <xf numFmtId="186" fontId="67" fillId="28" borderId="38" xfId="0" applyNumberFormat="1" applyFont="1" applyFill="1" applyBorder="1"/>
    <xf numFmtId="186" fontId="67" fillId="27" borderId="1" xfId="0" applyNumberFormat="1" applyFont="1" applyFill="1" applyBorder="1"/>
    <xf numFmtId="186" fontId="67" fillId="28" borderId="1" xfId="0" applyNumberFormat="1" applyFont="1" applyFill="1" applyBorder="1"/>
    <xf numFmtId="186" fontId="67" fillId="27" borderId="39" xfId="0" applyNumberFormat="1" applyFont="1" applyFill="1" applyBorder="1"/>
    <xf numFmtId="186" fontId="67" fillId="28" borderId="39" xfId="0" applyNumberFormat="1" applyFont="1" applyFill="1" applyBorder="1"/>
    <xf numFmtId="0" fontId="10" fillId="3" borderId="5" xfId="0" applyFont="1" applyFill="1" applyBorder="1"/>
    <xf numFmtId="0" fontId="45" fillId="3" borderId="9" xfId="0" applyFont="1" applyFill="1" applyBorder="1"/>
    <xf numFmtId="0" fontId="10" fillId="3" borderId="11" xfId="0" applyFont="1" applyFill="1" applyBorder="1"/>
    <xf numFmtId="0" fontId="32" fillId="3" borderId="11" xfId="0" applyFont="1" applyFill="1" applyBorder="1" applyAlignment="1">
      <alignment vertical="top"/>
    </xf>
    <xf numFmtId="0" fontId="32" fillId="0" borderId="53" xfId="0" applyFont="1" applyBorder="1" applyAlignment="1">
      <alignment vertical="top" wrapText="1"/>
    </xf>
    <xf numFmtId="164" fontId="32" fillId="0" borderId="53" xfId="0" applyNumberFormat="1" applyFont="1" applyBorder="1" applyAlignment="1">
      <alignment vertical="top" wrapText="1"/>
    </xf>
    <xf numFmtId="0" fontId="63" fillId="0" borderId="53" xfId="0" applyFont="1" applyBorder="1" applyAlignment="1">
      <alignment vertical="top" wrapText="1"/>
    </xf>
    <xf numFmtId="0" fontId="63" fillId="0" borderId="54" xfId="0" applyFont="1" applyBorder="1" applyAlignment="1">
      <alignment vertical="top" wrapText="1"/>
    </xf>
    <xf numFmtId="166" fontId="32" fillId="3" borderId="24" xfId="3" applyNumberFormat="1" applyFont="1" applyBorder="1" applyAlignment="1">
      <alignment horizontal="left"/>
    </xf>
    <xf numFmtId="164" fontId="31" fillId="5" borderId="55" xfId="7" applyNumberFormat="1" applyFont="1" applyFill="1" applyBorder="1" applyAlignment="1" applyProtection="1">
      <alignment horizontal="left" vertical="top"/>
    </xf>
    <xf numFmtId="164" fontId="20" fillId="3" borderId="7" xfId="0" applyNumberFormat="1" applyFont="1" applyFill="1" applyBorder="1"/>
    <xf numFmtId="164" fontId="40" fillId="10" borderId="56" xfId="7" applyNumberFormat="1" applyFont="1" applyFill="1" applyBorder="1" applyAlignment="1" applyProtection="1">
      <alignment horizontal="left" vertical="top"/>
    </xf>
    <xf numFmtId="166" fontId="20" fillId="3" borderId="7" xfId="3" applyNumberFormat="1" applyFont="1" applyBorder="1" applyAlignment="1">
      <alignment wrapText="1"/>
    </xf>
    <xf numFmtId="164" fontId="33" fillId="7" borderId="56" xfId="7" applyNumberFormat="1" applyFont="1" applyFill="1" applyBorder="1" applyAlignment="1" applyProtection="1">
      <alignment horizontal="left" vertical="top"/>
    </xf>
    <xf numFmtId="164" fontId="33" fillId="14" borderId="56" xfId="7" applyNumberFormat="1" applyFont="1" applyFill="1" applyBorder="1" applyAlignment="1" applyProtection="1">
      <alignment horizontal="left" vertical="top"/>
    </xf>
    <xf numFmtId="164" fontId="33" fillId="13" borderId="18" xfId="7" applyNumberFormat="1" applyFont="1" applyFill="1" applyBorder="1" applyAlignment="1" applyProtection="1">
      <alignment horizontal="left" vertical="top"/>
    </xf>
    <xf numFmtId="166" fontId="20" fillId="3" borderId="23" xfId="3" applyNumberFormat="1" applyFont="1" applyBorder="1" applyAlignment="1">
      <alignment wrapText="1"/>
    </xf>
    <xf numFmtId="49" fontId="20" fillId="30" borderId="0" xfId="0" applyNumberFormat="1" applyFont="1" applyFill="1"/>
    <xf numFmtId="49" fontId="20" fillId="0" borderId="0" xfId="0" applyNumberFormat="1" applyFont="1"/>
    <xf numFmtId="49" fontId="27" fillId="30" borderId="6" xfId="1" applyNumberFormat="1" applyFont="1" applyFill="1" applyBorder="1" applyAlignment="1">
      <alignment horizontal="left" vertical="center" wrapText="1"/>
    </xf>
    <xf numFmtId="49" fontId="27" fillId="30" borderId="8" xfId="1" applyNumberFormat="1" applyFont="1" applyFill="1" applyBorder="1" applyAlignment="1">
      <alignment horizontal="center" vertical="center" wrapText="1"/>
    </xf>
    <xf numFmtId="49" fontId="27" fillId="30" borderId="9" xfId="1" applyNumberFormat="1" applyFont="1" applyFill="1" applyBorder="1" applyAlignment="1">
      <alignment horizontal="center" vertical="center" wrapText="1"/>
    </xf>
    <xf numFmtId="49" fontId="27" fillId="30" borderId="9" xfId="1" applyNumberFormat="1" applyFont="1" applyFill="1" applyBorder="1" applyAlignment="1">
      <alignment horizontal="left" vertical="center" wrapText="1"/>
    </xf>
    <xf numFmtId="49" fontId="27" fillId="30" borderId="8" xfId="1" applyNumberFormat="1" applyFont="1" applyFill="1" applyBorder="1" applyAlignment="1">
      <alignment horizontal="left" vertical="center" wrapText="1"/>
    </xf>
    <xf numFmtId="0" fontId="10" fillId="31" borderId="9" xfId="0" applyFont="1" applyFill="1" applyBorder="1" applyAlignment="1">
      <alignment horizontal="center" vertical="center" wrapText="1"/>
    </xf>
    <xf numFmtId="186" fontId="10" fillId="31" borderId="27" xfId="0" applyNumberFormat="1" applyFont="1" applyFill="1" applyBorder="1" applyAlignment="1">
      <alignment horizontal="center"/>
    </xf>
    <xf numFmtId="0" fontId="10" fillId="31" borderId="25" xfId="0" applyFont="1" applyFill="1" applyBorder="1" applyAlignment="1">
      <alignment horizontal="center"/>
    </xf>
    <xf numFmtId="0" fontId="10" fillId="31" borderId="25" xfId="0" applyFont="1" applyFill="1" applyBorder="1"/>
    <xf numFmtId="186" fontId="10" fillId="31" borderId="25" xfId="0" applyNumberFormat="1" applyFont="1" applyFill="1" applyBorder="1" applyAlignment="1">
      <alignment horizontal="center"/>
    </xf>
    <xf numFmtId="186" fontId="10" fillId="31" borderId="8" xfId="0" applyNumberFormat="1" applyFont="1" applyFill="1" applyBorder="1" applyAlignment="1">
      <alignment horizontal="center"/>
    </xf>
    <xf numFmtId="0" fontId="10" fillId="31" borderId="8" xfId="0" applyFont="1" applyFill="1" applyBorder="1" applyAlignment="1">
      <alignment horizontal="center"/>
    </xf>
    <xf numFmtId="0" fontId="10" fillId="31" borderId="8" xfId="0" applyFont="1" applyFill="1" applyBorder="1"/>
    <xf numFmtId="0" fontId="10" fillId="31" borderId="0" xfId="0" applyFont="1" applyFill="1" applyAlignment="1">
      <alignment horizontal="center" vertical="center"/>
    </xf>
    <xf numFmtId="49" fontId="44" fillId="3" borderId="0" xfId="1" applyNumberFormat="1" applyFont="1" applyFill="1" applyAlignment="1">
      <alignment horizontal="left" vertical="top" wrapText="1"/>
    </xf>
    <xf numFmtId="0" fontId="10" fillId="31" borderId="27" xfId="0" applyFont="1" applyFill="1" applyBorder="1" applyAlignment="1">
      <alignment horizontal="center"/>
    </xf>
    <xf numFmtId="0" fontId="10" fillId="31" borderId="27" xfId="0" applyFont="1" applyFill="1" applyBorder="1"/>
    <xf numFmtId="165" fontId="54" fillId="31" borderId="9" xfId="5" applyNumberFormat="1" applyFont="1" applyFill="1" applyBorder="1" applyAlignment="1" applyProtection="1">
      <alignment vertical="center" wrapText="1"/>
    </xf>
    <xf numFmtId="0" fontId="50" fillId="3" borderId="0" xfId="1" applyNumberFormat="1" applyFont="1" applyFill="1" applyAlignment="1">
      <alignment horizontal="center" vertical="center" wrapText="1"/>
    </xf>
    <xf numFmtId="49" fontId="45" fillId="12" borderId="9" xfId="1" applyNumberFormat="1" applyFont="1" applyFill="1" applyBorder="1" applyAlignment="1">
      <alignment horizontal="center" vertical="center" wrapText="1"/>
    </xf>
    <xf numFmtId="187" fontId="10" fillId="31" borderId="27" xfId="0" applyNumberFormat="1" applyFont="1" applyFill="1" applyBorder="1"/>
    <xf numFmtId="187" fontId="10" fillId="31" borderId="25" xfId="0" applyNumberFormat="1" applyFont="1" applyFill="1" applyBorder="1"/>
    <xf numFmtId="187" fontId="10" fillId="31" borderId="8" xfId="0" applyNumberFormat="1" applyFont="1" applyFill="1" applyBorder="1"/>
    <xf numFmtId="164" fontId="32" fillId="0" borderId="0" xfId="11" applyNumberFormat="1" applyFont="1" applyAlignment="1">
      <alignment horizontal="left" vertical="center" indent="1"/>
    </xf>
    <xf numFmtId="0" fontId="27" fillId="5" borderId="2" xfId="5" applyNumberFormat="1" applyFont="1" applyFill="1" applyAlignment="1" applyProtection="1">
      <alignment horizontal="center" vertical="center"/>
      <protection locked="0"/>
    </xf>
    <xf numFmtId="164" fontId="32" fillId="0" borderId="13" xfId="11" applyNumberFormat="1" applyFont="1" applyBorder="1" applyAlignment="1">
      <alignment horizontal="left" vertical="top" indent="1"/>
    </xf>
    <xf numFmtId="164" fontId="32" fillId="0" borderId="2" xfId="11" applyNumberFormat="1" applyFont="1" applyBorder="1" applyAlignment="1">
      <alignment horizontal="left" vertical="top" indent="1"/>
    </xf>
    <xf numFmtId="165" fontId="45" fillId="0" borderId="57" xfId="5" applyNumberFormat="1" applyFont="1" applyFill="1" applyBorder="1" applyAlignment="1" applyProtection="1">
      <alignment vertical="center"/>
    </xf>
    <xf numFmtId="170" fontId="45" fillId="3" borderId="58" xfId="5" applyNumberFormat="1" applyFont="1" applyFill="1" applyBorder="1" applyAlignment="1" applyProtection="1">
      <alignment vertical="top"/>
      <protection locked="0"/>
    </xf>
    <xf numFmtId="165" fontId="45" fillId="0" borderId="59" xfId="5" applyNumberFormat="1" applyFont="1" applyFill="1" applyBorder="1" applyAlignment="1" applyProtection="1">
      <alignment vertical="center"/>
    </xf>
    <xf numFmtId="170" fontId="45" fillId="3" borderId="60" xfId="5" applyNumberFormat="1" applyFont="1" applyFill="1" applyBorder="1" applyAlignment="1" applyProtection="1">
      <alignment vertical="top"/>
      <protection locked="0"/>
    </xf>
    <xf numFmtId="165" fontId="45" fillId="0" borderId="59" xfId="5" applyNumberFormat="1" applyFont="1" applyFill="1" applyBorder="1" applyAlignment="1" applyProtection="1">
      <alignment vertical="center" wrapText="1"/>
    </xf>
    <xf numFmtId="165" fontId="45" fillId="0" borderId="16" xfId="5" applyNumberFormat="1" applyFont="1" applyFill="1" applyBorder="1" applyAlignment="1" applyProtection="1">
      <alignment vertical="center"/>
    </xf>
    <xf numFmtId="170" fontId="45" fillId="3" borderId="61" xfId="5" applyNumberFormat="1" applyFont="1" applyFill="1" applyBorder="1" applyAlignment="1" applyProtection="1">
      <alignment vertical="top"/>
      <protection locked="0"/>
    </xf>
    <xf numFmtId="49" fontId="50" fillId="3" borderId="18" xfId="1" applyNumberFormat="1" applyFont="1" applyFill="1" applyBorder="1" applyAlignment="1">
      <alignment horizontal="left" vertical="center" wrapText="1"/>
    </xf>
    <xf numFmtId="164" fontId="28" fillId="32" borderId="0" xfId="8" applyNumberFormat="1" applyFont="1" applyFill="1" applyAlignment="1">
      <alignment vertical="center"/>
    </xf>
    <xf numFmtId="49" fontId="20" fillId="32" borderId="0" xfId="0" applyNumberFormat="1" applyFont="1" applyFill="1" applyAlignment="1">
      <alignment vertical="top"/>
    </xf>
    <xf numFmtId="0" fontId="20" fillId="32" borderId="0" xfId="0" applyFont="1" applyFill="1" applyAlignment="1">
      <alignment wrapText="1"/>
    </xf>
    <xf numFmtId="0" fontId="20" fillId="32" borderId="0" xfId="0" applyFont="1" applyFill="1"/>
    <xf numFmtId="166" fontId="28" fillId="32" borderId="0" xfId="8" applyNumberFormat="1" applyFont="1" applyFill="1" applyAlignment="1">
      <alignment vertical="top" wrapText="1"/>
    </xf>
    <xf numFmtId="166" fontId="69" fillId="32" borderId="0" xfId="8" applyNumberFormat="1" applyFont="1" applyFill="1" applyAlignment="1">
      <alignment vertical="center"/>
    </xf>
    <xf numFmtId="166" fontId="28" fillId="32" borderId="0" xfId="8" applyNumberFormat="1" applyFont="1" applyFill="1" applyAlignment="1">
      <alignment vertical="center"/>
    </xf>
    <xf numFmtId="166" fontId="28" fillId="32" borderId="0" xfId="8" applyNumberFormat="1" applyFont="1" applyFill="1" applyAlignment="1">
      <alignment vertical="center" wrapText="1"/>
    </xf>
    <xf numFmtId="49" fontId="28" fillId="32" borderId="0" xfId="1" applyNumberFormat="1" applyFont="1" applyFill="1" applyAlignment="1">
      <alignment horizontal="left" vertical="top"/>
    </xf>
    <xf numFmtId="49" fontId="69" fillId="32" borderId="0" xfId="1" applyNumberFormat="1" applyFont="1" applyFill="1" applyAlignment="1">
      <alignment vertical="top"/>
    </xf>
    <xf numFmtId="0" fontId="20" fillId="32" borderId="0" xfId="0" applyFont="1" applyFill="1" applyAlignment="1">
      <alignment horizontal="left" wrapText="1"/>
    </xf>
    <xf numFmtId="49" fontId="69" fillId="32" borderId="0" xfId="1" applyNumberFormat="1" applyFont="1" applyFill="1" applyAlignment="1">
      <alignment horizontal="left" vertical="top"/>
    </xf>
    <xf numFmtId="49" fontId="69" fillId="32" borderId="0" xfId="1" applyNumberFormat="1" applyFont="1" applyFill="1" applyAlignment="1">
      <alignment horizontal="left" vertical="top" wrapText="1"/>
    </xf>
    <xf numFmtId="164" fontId="20" fillId="32" borderId="0" xfId="7" applyNumberFormat="1" applyFont="1" applyFill="1" applyBorder="1" applyAlignment="1" applyProtection="1">
      <alignment horizontal="left" vertical="top"/>
    </xf>
    <xf numFmtId="164" fontId="20" fillId="32" borderId="0" xfId="0" applyNumberFormat="1" applyFont="1" applyFill="1" applyAlignment="1">
      <alignment vertical="top"/>
    </xf>
    <xf numFmtId="164" fontId="20" fillId="32" borderId="0" xfId="3" applyFont="1" applyFill="1" applyAlignment="1">
      <alignment vertical="top"/>
    </xf>
    <xf numFmtId="0" fontId="20" fillId="32" borderId="0" xfId="0" applyFont="1" applyFill="1" applyAlignment="1">
      <alignment vertical="top"/>
    </xf>
    <xf numFmtId="49" fontId="50" fillId="32" borderId="9" xfId="1" applyNumberFormat="1" applyFont="1" applyFill="1" applyBorder="1" applyAlignment="1">
      <alignment horizontal="left" vertical="top"/>
    </xf>
    <xf numFmtId="49" fontId="27" fillId="32" borderId="9" xfId="1" applyNumberFormat="1" applyFont="1" applyFill="1" applyBorder="1" applyAlignment="1">
      <alignment horizontal="left" vertical="center" wrapText="1"/>
    </xf>
    <xf numFmtId="49" fontId="27" fillId="32" borderId="8" xfId="1" applyNumberFormat="1" applyFont="1" applyFill="1" applyBorder="1" applyAlignment="1">
      <alignment horizontal="left" vertical="center" wrapText="1"/>
    </xf>
    <xf numFmtId="49" fontId="10" fillId="32" borderId="0" xfId="0" applyNumberFormat="1" applyFont="1" applyFill="1"/>
    <xf numFmtId="49" fontId="10" fillId="32" borderId="0" xfId="0" applyNumberFormat="1" applyFont="1" applyFill="1" applyAlignment="1">
      <alignment vertical="top"/>
    </xf>
    <xf numFmtId="0" fontId="10" fillId="32" borderId="0" xfId="0" applyFont="1" applyFill="1" applyAlignment="1">
      <alignment wrapText="1"/>
    </xf>
    <xf numFmtId="0" fontId="10" fillId="32" borderId="0" xfId="0" applyFont="1" applyFill="1"/>
    <xf numFmtId="49" fontId="50" fillId="32" borderId="9" xfId="0" applyNumberFormat="1" applyFont="1" applyFill="1" applyBorder="1" applyAlignment="1">
      <alignment vertical="center" wrapText="1"/>
    </xf>
    <xf numFmtId="49" fontId="27" fillId="32" borderId="6" xfId="0" applyNumberFormat="1" applyFont="1" applyFill="1" applyBorder="1" applyAlignment="1">
      <alignment horizontal="left" vertical="center" wrapText="1"/>
    </xf>
    <xf numFmtId="49" fontId="27" fillId="32" borderId="16" xfId="1" applyNumberFormat="1" applyFont="1" applyFill="1" applyBorder="1" applyAlignment="1">
      <alignment horizontal="left" vertical="top" wrapText="1"/>
    </xf>
    <xf numFmtId="49" fontId="27" fillId="32" borderId="6" xfId="1" applyNumberFormat="1" applyFont="1" applyFill="1" applyBorder="1" applyAlignment="1">
      <alignment horizontal="left" vertical="center" wrapText="1"/>
    </xf>
    <xf numFmtId="49" fontId="27" fillId="32" borderId="18" xfId="1" applyNumberFormat="1" applyFont="1" applyFill="1" applyBorder="1" applyAlignment="1">
      <alignment horizontal="center" vertical="center" wrapText="1"/>
    </xf>
    <xf numFmtId="49" fontId="58" fillId="32" borderId="9" xfId="0" applyNumberFormat="1" applyFont="1" applyFill="1" applyBorder="1" applyAlignment="1">
      <alignment vertical="center" wrapText="1"/>
    </xf>
    <xf numFmtId="49" fontId="27" fillId="32" borderId="18" xfId="1" applyNumberFormat="1" applyFont="1" applyFill="1" applyBorder="1" applyAlignment="1">
      <alignment horizontal="left" vertical="center" wrapText="1"/>
    </xf>
    <xf numFmtId="0" fontId="10" fillId="32" borderId="0" xfId="0" applyFont="1" applyFill="1" applyAlignment="1">
      <alignment horizontal="left" wrapText="1"/>
    </xf>
    <xf numFmtId="166" fontId="51" fillId="32" borderId="0" xfId="8" applyNumberFormat="1" applyFont="1" applyFill="1" applyAlignment="1">
      <alignment vertical="top" wrapText="1"/>
    </xf>
    <xf numFmtId="166" fontId="25" fillId="32" borderId="0" xfId="8" applyNumberFormat="1" applyFont="1" applyFill="1" applyAlignment="1">
      <alignment vertical="center"/>
    </xf>
    <xf numFmtId="166" fontId="51" fillId="32" borderId="0" xfId="8" applyNumberFormat="1" applyFont="1" applyFill="1" applyAlignment="1">
      <alignment vertical="center"/>
    </xf>
    <xf numFmtId="164" fontId="51" fillId="32" borderId="0" xfId="8" applyNumberFormat="1" applyFont="1" applyFill="1" applyAlignment="1">
      <alignment vertical="center"/>
    </xf>
    <xf numFmtId="166" fontId="51" fillId="32" borderId="0" xfId="8" applyNumberFormat="1" applyFont="1" applyFill="1" applyAlignment="1">
      <alignment vertical="center" wrapText="1"/>
    </xf>
    <xf numFmtId="49" fontId="51" fillId="32" borderId="0" xfId="1" applyNumberFormat="1" applyFont="1" applyFill="1" applyAlignment="1">
      <alignment horizontal="left" vertical="top"/>
    </xf>
    <xf numFmtId="49" fontId="25" fillId="32" borderId="0" xfId="1" applyNumberFormat="1" applyFont="1" applyFill="1" applyAlignment="1">
      <alignment horizontal="left" vertical="top"/>
    </xf>
    <xf numFmtId="49" fontId="50" fillId="32" borderId="9" xfId="1" applyNumberFormat="1" applyFont="1" applyFill="1" applyBorder="1" applyAlignment="1">
      <alignment horizontal="center" vertical="center" wrapText="1"/>
    </xf>
    <xf numFmtId="49" fontId="50" fillId="32" borderId="6" xfId="1" applyNumberFormat="1" applyFont="1" applyFill="1" applyBorder="1" applyAlignment="1">
      <alignment horizontal="left" vertical="center" wrapText="1"/>
    </xf>
    <xf numFmtId="0" fontId="50" fillId="32" borderId="9" xfId="1" applyNumberFormat="1" applyFont="1" applyFill="1" applyBorder="1" applyAlignment="1">
      <alignment horizontal="left" vertical="center" wrapText="1"/>
    </xf>
    <xf numFmtId="0" fontId="50" fillId="32" borderId="9" xfId="0" applyFont="1" applyFill="1" applyBorder="1" applyAlignment="1">
      <alignment horizontal="center" vertical="top" wrapText="1"/>
    </xf>
    <xf numFmtId="49" fontId="50" fillId="32" borderId="8" xfId="1" applyNumberFormat="1" applyFont="1" applyFill="1" applyBorder="1" applyAlignment="1">
      <alignment horizontal="center" vertical="center" wrapText="1"/>
    </xf>
    <xf numFmtId="49" fontId="50" fillId="32" borderId="9" xfId="11" applyNumberFormat="1" applyFont="1" applyFill="1" applyBorder="1" applyAlignment="1">
      <alignment vertical="top" wrapText="1"/>
    </xf>
    <xf numFmtId="0" fontId="50" fillId="32" borderId="9" xfId="1" applyNumberFormat="1" applyFont="1" applyFill="1" applyBorder="1" applyAlignment="1">
      <alignment horizontal="left" vertical="center" wrapText="1" indent="1"/>
    </xf>
    <xf numFmtId="166" fontId="22" fillId="32" borderId="0" xfId="8" applyNumberFormat="1" applyFont="1" applyFill="1" applyAlignment="1">
      <alignment vertical="center"/>
    </xf>
    <xf numFmtId="186" fontId="10" fillId="31" borderId="50" xfId="0" applyNumberFormat="1" applyFont="1" applyFill="1" applyBorder="1" applyAlignment="1">
      <alignment horizontal="center"/>
    </xf>
    <xf numFmtId="186" fontId="10" fillId="31" borderId="51" xfId="0" applyNumberFormat="1" applyFont="1" applyFill="1" applyBorder="1" applyAlignment="1">
      <alignment horizontal="center"/>
    </xf>
    <xf numFmtId="0" fontId="10" fillId="31" borderId="50" xfId="0" applyFont="1" applyFill="1" applyBorder="1" applyAlignment="1">
      <alignment horizontal="center"/>
    </xf>
    <xf numFmtId="0" fontId="10" fillId="31" borderId="50" xfId="0" applyFont="1" applyFill="1" applyBorder="1"/>
    <xf numFmtId="0" fontId="10" fillId="31" borderId="51" xfId="0" applyFont="1" applyFill="1" applyBorder="1" applyAlignment="1">
      <alignment horizontal="center"/>
    </xf>
    <xf numFmtId="0" fontId="10" fillId="31" borderId="51" xfId="0" applyFont="1" applyFill="1" applyBorder="1"/>
    <xf numFmtId="186" fontId="10" fillId="31" borderId="52" xfId="0" applyNumberFormat="1" applyFont="1" applyFill="1" applyBorder="1" applyAlignment="1">
      <alignment horizontal="center"/>
    </xf>
    <xf numFmtId="0" fontId="10" fillId="31" borderId="52" xfId="0" applyFont="1" applyFill="1" applyBorder="1" applyAlignment="1">
      <alignment horizontal="center"/>
    </xf>
    <xf numFmtId="0" fontId="10" fillId="31" borderId="9" xfId="0" applyFont="1" applyFill="1" applyBorder="1" applyAlignment="1">
      <alignment horizontal="center" vertical="center"/>
    </xf>
    <xf numFmtId="3" fontId="10" fillId="31" borderId="0" xfId="0" applyNumberFormat="1" applyFont="1" applyFill="1"/>
    <xf numFmtId="49" fontId="50" fillId="0" borderId="0" xfId="1" applyNumberFormat="1" applyFont="1" applyFill="1" applyAlignment="1">
      <alignment vertical="top" wrapText="1"/>
    </xf>
    <xf numFmtId="3" fontId="10" fillId="31" borderId="42" xfId="0" applyNumberFormat="1" applyFont="1" applyFill="1" applyBorder="1"/>
    <xf numFmtId="3" fontId="10" fillId="31" borderId="44" xfId="0" applyNumberFormat="1" applyFont="1" applyFill="1" applyBorder="1"/>
    <xf numFmtId="49" fontId="50" fillId="32" borderId="6" xfId="1" applyNumberFormat="1" applyFont="1" applyFill="1" applyBorder="1" applyAlignment="1">
      <alignment horizontal="center" vertical="center" wrapText="1"/>
    </xf>
    <xf numFmtId="2" fontId="45" fillId="0" borderId="0" xfId="5" applyNumberFormat="1" applyFont="1" applyFill="1" applyBorder="1" applyAlignment="1" applyProtection="1">
      <alignment vertical="center"/>
      <protection locked="0"/>
    </xf>
    <xf numFmtId="49" fontId="50" fillId="32" borderId="6" xfId="1" applyNumberFormat="1" applyFont="1" applyFill="1" applyBorder="1" applyAlignment="1">
      <alignment vertical="center" wrapText="1"/>
    </xf>
    <xf numFmtId="49" fontId="50" fillId="32" borderId="9" xfId="1" applyNumberFormat="1" applyFont="1" applyFill="1" applyBorder="1" applyAlignment="1">
      <alignment vertical="center" wrapText="1"/>
    </xf>
    <xf numFmtId="0" fontId="71" fillId="0" borderId="0" xfId="0" applyFont="1"/>
    <xf numFmtId="49" fontId="0" fillId="0" borderId="0" xfId="0" applyNumberFormat="1"/>
    <xf numFmtId="3" fontId="0" fillId="0" borderId="0" xfId="0" applyNumberFormat="1"/>
    <xf numFmtId="0" fontId="0" fillId="34" borderId="0" xfId="0" applyFill="1"/>
    <xf numFmtId="49" fontId="0" fillId="34" borderId="0" xfId="0" applyNumberFormat="1" applyFill="1"/>
    <xf numFmtId="0" fontId="0" fillId="34" borderId="0" xfId="0" applyFill="1" applyAlignment="1">
      <alignment horizontal="left"/>
    </xf>
    <xf numFmtId="0" fontId="45" fillId="0" borderId="0" xfId="0" applyFont="1" applyAlignment="1">
      <alignment horizontal="left" vertical="center" wrapText="1"/>
    </xf>
    <xf numFmtId="0" fontId="32" fillId="15" borderId="2" xfId="2" applyNumberFormat="1" applyFont="1" applyFill="1" applyBorder="1" applyAlignment="1" applyProtection="1">
      <alignment vertical="center"/>
    </xf>
    <xf numFmtId="3" fontId="32" fillId="14" borderId="2" xfId="2" applyNumberFormat="1" applyFont="1" applyFill="1" applyBorder="1" applyAlignment="1" applyProtection="1">
      <alignment vertical="center"/>
    </xf>
    <xf numFmtId="165" fontId="32" fillId="5" borderId="2" xfId="2" applyNumberFormat="1" applyFont="1" applyFill="1" applyBorder="1" applyAlignment="1" applyProtection="1">
      <alignment vertical="center"/>
      <protection locked="0"/>
    </xf>
    <xf numFmtId="0" fontId="32" fillId="5" borderId="2" xfId="5" applyNumberFormat="1" applyFont="1" applyFill="1" applyAlignment="1" applyProtection="1">
      <alignment horizontal="left" vertical="center"/>
      <protection locked="0"/>
    </xf>
    <xf numFmtId="49" fontId="45" fillId="3" borderId="0" xfId="4" applyNumberFormat="1" applyFont="1" applyFill="1" applyAlignment="1">
      <alignment vertical="center"/>
    </xf>
    <xf numFmtId="164" fontId="32" fillId="3" borderId="0" xfId="0" applyNumberFormat="1" applyFont="1" applyFill="1" applyAlignment="1">
      <alignment vertical="center"/>
    </xf>
    <xf numFmtId="49" fontId="32" fillId="3" borderId="0" xfId="0" applyNumberFormat="1" applyFont="1" applyFill="1" applyAlignment="1">
      <alignment vertical="center"/>
    </xf>
    <xf numFmtId="49" fontId="0" fillId="0" borderId="0" xfId="0" applyNumberFormat="1" applyAlignment="1">
      <alignment horizontal="right"/>
    </xf>
    <xf numFmtId="0" fontId="0" fillId="7" borderId="0" xfId="0" applyFill="1"/>
    <xf numFmtId="187" fontId="0" fillId="0" borderId="0" xfId="0" applyNumberFormat="1"/>
    <xf numFmtId="49" fontId="27" fillId="32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14" fontId="7" fillId="7" borderId="2" xfId="64" applyNumberFormat="1" applyFill="1" applyBorder="1" applyAlignment="1" applyProtection="1">
      <alignment vertical="top"/>
      <protection locked="0"/>
    </xf>
    <xf numFmtId="49" fontId="50" fillId="3" borderId="8" xfId="1" applyNumberFormat="1" applyFont="1" applyFill="1" applyBorder="1" applyAlignment="1">
      <alignment horizontal="center" vertical="center" wrapText="1"/>
    </xf>
    <xf numFmtId="1" fontId="45" fillId="10" borderId="2" xfId="5" applyNumberFormat="1" applyFont="1" applyFill="1" applyAlignment="1" applyProtection="1">
      <alignment vertical="top"/>
      <protection locked="0"/>
    </xf>
    <xf numFmtId="0" fontId="10" fillId="6" borderId="0" xfId="0" applyFont="1" applyFill="1"/>
    <xf numFmtId="168" fontId="45" fillId="10" borderId="13" xfId="5" applyNumberFormat="1" applyFont="1" applyFill="1" applyBorder="1" applyAlignment="1" applyProtection="1">
      <alignment horizontal="center" vertical="center"/>
      <protection locked="0"/>
    </xf>
    <xf numFmtId="168" fontId="45" fillId="10" borderId="2" xfId="5" applyNumberFormat="1" applyFont="1" applyFill="1" applyAlignment="1" applyProtection="1">
      <alignment horizontal="center" vertical="center"/>
      <protection locked="0"/>
    </xf>
    <xf numFmtId="168" fontId="45" fillId="13" borderId="6" xfId="5" applyNumberFormat="1" applyFont="1" applyFill="1" applyBorder="1" applyAlignment="1" applyProtection="1">
      <alignment horizontal="center" vertical="center"/>
    </xf>
    <xf numFmtId="1" fontId="45" fillId="10" borderId="10" xfId="5" applyNumberFormat="1" applyFont="1" applyFill="1" applyBorder="1" applyAlignment="1" applyProtection="1">
      <alignment vertical="top"/>
      <protection locked="0"/>
    </xf>
    <xf numFmtId="1" fontId="45" fillId="13" borderId="9" xfId="5" applyNumberFormat="1" applyFont="1" applyFill="1" applyBorder="1" applyAlignment="1" applyProtection="1">
      <alignment vertical="top"/>
    </xf>
    <xf numFmtId="187" fontId="45" fillId="27" borderId="11" xfId="5" applyNumberFormat="1" applyFont="1" applyFill="1" applyBorder="1" applyAlignment="1" applyProtection="1">
      <alignment vertical="top"/>
    </xf>
    <xf numFmtId="187" fontId="45" fillId="27" borderId="12" xfId="5" applyNumberFormat="1" applyFont="1" applyFill="1" applyBorder="1" applyAlignment="1" applyProtection="1">
      <alignment vertical="top"/>
    </xf>
    <xf numFmtId="187" fontId="50" fillId="13" borderId="9" xfId="5" applyNumberFormat="1" applyFont="1" applyFill="1" applyBorder="1" applyAlignment="1" applyProtection="1">
      <alignment vertical="top"/>
    </xf>
    <xf numFmtId="165" fontId="31" fillId="3" borderId="0" xfId="5" applyNumberFormat="1" applyFont="1" applyFill="1" applyBorder="1" applyAlignment="1" applyProtection="1">
      <alignment vertical="center"/>
    </xf>
    <xf numFmtId="1" fontId="45" fillId="10" borderId="13" xfId="5" applyNumberFormat="1" applyFont="1" applyFill="1" applyBorder="1" applyAlignment="1" applyProtection="1">
      <alignment horizontal="center" vertical="top"/>
      <protection locked="0"/>
    </xf>
    <xf numFmtId="188" fontId="45" fillId="10" borderId="10" xfId="5" applyNumberFormat="1" applyFont="1" applyFill="1" applyBorder="1" applyAlignment="1" applyProtection="1">
      <alignment vertical="top"/>
      <protection locked="0"/>
    </xf>
    <xf numFmtId="1" fontId="45" fillId="10" borderId="31" xfId="5" applyNumberFormat="1" applyFont="1" applyFill="1" applyBorder="1" applyAlignment="1" applyProtection="1">
      <alignment horizontal="right" vertical="top"/>
      <protection locked="0"/>
    </xf>
    <xf numFmtId="1" fontId="45" fillId="10" borderId="10" xfId="5" applyNumberFormat="1" applyFont="1" applyFill="1" applyBorder="1" applyAlignment="1" applyProtection="1">
      <alignment horizontal="right" vertical="top"/>
      <protection locked="0"/>
    </xf>
    <xf numFmtId="1" fontId="45" fillId="10" borderId="19" xfId="5" applyNumberFormat="1" applyFont="1" applyFill="1" applyBorder="1" applyAlignment="1" applyProtection="1">
      <alignment horizontal="right" vertical="top"/>
      <protection locked="0"/>
    </xf>
    <xf numFmtId="1" fontId="45" fillId="13" borderId="6" xfId="5" applyNumberFormat="1" applyFont="1" applyFill="1" applyBorder="1" applyAlignment="1" applyProtection="1">
      <alignment horizontal="right" vertical="top"/>
    </xf>
    <xf numFmtId="187" fontId="45" fillId="10" borderId="2" xfId="9" applyNumberFormat="1" applyFont="1" applyFill="1" applyAlignment="1" applyProtection="1">
      <alignment vertical="top" wrapText="1"/>
      <protection locked="0"/>
    </xf>
    <xf numFmtId="0" fontId="72" fillId="3" borderId="0" xfId="0" applyFont="1" applyFill="1"/>
    <xf numFmtId="1" fontId="45" fillId="10" borderId="11" xfId="5" applyNumberFormat="1" applyFont="1" applyFill="1" applyBorder="1" applyAlignment="1" applyProtection="1">
      <alignment vertical="center"/>
      <protection locked="0"/>
    </xf>
    <xf numFmtId="3" fontId="45" fillId="10" borderId="11" xfId="5" applyNumberFormat="1" applyFont="1" applyFill="1" applyBorder="1" applyAlignment="1" applyProtection="1">
      <alignment vertical="top"/>
      <protection locked="0"/>
    </xf>
    <xf numFmtId="3" fontId="45" fillId="13" borderId="9" xfId="5" applyNumberFormat="1" applyFont="1" applyFill="1" applyBorder="1" applyAlignment="1" applyProtection="1">
      <alignment vertical="top"/>
    </xf>
    <xf numFmtId="0" fontId="0" fillId="0" borderId="0" xfId="0" applyAlignment="1">
      <alignment horizontal="right"/>
    </xf>
    <xf numFmtId="189" fontId="45" fillId="10" borderId="11" xfId="5" applyNumberFormat="1" applyFont="1" applyFill="1" applyBorder="1" applyAlignment="1" applyProtection="1">
      <alignment vertical="top"/>
      <protection locked="0"/>
    </xf>
    <xf numFmtId="189" fontId="45" fillId="13" borderId="9" xfId="5" applyNumberFormat="1" applyFont="1" applyFill="1" applyBorder="1" applyAlignment="1" applyProtection="1">
      <alignment vertical="top"/>
    </xf>
    <xf numFmtId="0" fontId="72" fillId="0" borderId="0" xfId="0" applyFont="1"/>
    <xf numFmtId="0" fontId="32" fillId="10" borderId="2" xfId="5" applyNumberFormat="1" applyFont="1" applyFill="1" applyAlignment="1" applyProtection="1">
      <alignment vertical="top"/>
      <protection locked="0"/>
    </xf>
    <xf numFmtId="1" fontId="45" fillId="10" borderId="2" xfId="5" applyNumberFormat="1" applyFont="1" applyFill="1" applyAlignment="1" applyProtection="1">
      <alignment vertical="center"/>
      <protection locked="0"/>
    </xf>
    <xf numFmtId="1" fontId="45" fillId="14" borderId="2" xfId="5" applyNumberFormat="1" applyFont="1" applyFill="1" applyAlignment="1" applyProtection="1">
      <alignment horizontal="right" vertical="center"/>
      <protection locked="0"/>
    </xf>
    <xf numFmtId="0" fontId="32" fillId="7" borderId="2" xfId="5" applyNumberFormat="1" applyFont="1" applyFill="1" applyAlignment="1" applyProtection="1">
      <alignment horizontal="right" vertical="top" wrapText="1"/>
      <protection locked="0"/>
    </xf>
    <xf numFmtId="0" fontId="0" fillId="35" borderId="0" xfId="0" applyFill="1"/>
    <xf numFmtId="1" fontId="0" fillId="35" borderId="0" xfId="0" applyNumberFormat="1" applyFill="1"/>
    <xf numFmtId="49" fontId="0" fillId="35" borderId="0" xfId="0" applyNumberFormat="1" applyFill="1"/>
    <xf numFmtId="187" fontId="0" fillId="35" borderId="0" xfId="0" applyNumberFormat="1" applyFill="1"/>
    <xf numFmtId="2" fontId="0" fillId="35" borderId="0" xfId="0" applyNumberFormat="1" applyFill="1"/>
    <xf numFmtId="0" fontId="0" fillId="35" borderId="0" xfId="0" applyFill="1" applyAlignment="1">
      <alignment horizontal="right"/>
    </xf>
    <xf numFmtId="49" fontId="0" fillId="35" borderId="0" xfId="0" applyNumberFormat="1" applyFill="1" applyAlignment="1">
      <alignment horizontal="right"/>
    </xf>
    <xf numFmtId="14" fontId="0" fillId="35" borderId="0" xfId="0" applyNumberFormat="1" applyFill="1"/>
    <xf numFmtId="0" fontId="45" fillId="0" borderId="0" xfId="0" applyFont="1"/>
    <xf numFmtId="168" fontId="45" fillId="10" borderId="11" xfId="5" applyNumberFormat="1" applyFont="1" applyFill="1" applyBorder="1" applyAlignment="1" applyProtection="1">
      <alignment horizontal="center" vertical="center"/>
      <protection locked="0"/>
    </xf>
    <xf numFmtId="169" fontId="45" fillId="3" borderId="11" xfId="5" applyNumberFormat="1" applyFont="1" applyFill="1" applyBorder="1" applyAlignment="1" applyProtection="1">
      <alignment horizontal="center" vertical="center"/>
      <protection locked="0"/>
    </xf>
    <xf numFmtId="49" fontId="50" fillId="32" borderId="9" xfId="1" applyNumberFormat="1" applyFont="1" applyFill="1" applyBorder="1" applyAlignment="1">
      <alignment horizontal="left" vertical="center" wrapText="1"/>
    </xf>
    <xf numFmtId="187" fontId="61" fillId="13" borderId="9" xfId="0" applyNumberFormat="1" applyFont="1" applyFill="1" applyBorder="1"/>
    <xf numFmtId="165" fontId="45" fillId="0" borderId="6" xfId="5" applyNumberFormat="1" applyFont="1" applyFill="1" applyBorder="1" applyAlignment="1" applyProtection="1">
      <alignment vertical="center" wrapText="1"/>
    </xf>
    <xf numFmtId="1" fontId="10" fillId="31" borderId="50" xfId="0" applyNumberFormat="1" applyFont="1" applyFill="1" applyBorder="1"/>
    <xf numFmtId="1" fontId="10" fillId="31" borderId="51" xfId="0" applyNumberFormat="1" applyFont="1" applyFill="1" applyBorder="1"/>
    <xf numFmtId="1" fontId="10" fillId="31" borderId="52" xfId="0" applyNumberFormat="1" applyFont="1" applyFill="1" applyBorder="1"/>
    <xf numFmtId="3" fontId="10" fillId="13" borderId="0" xfId="0" applyNumberFormat="1" applyFont="1" applyFill="1"/>
    <xf numFmtId="1" fontId="10" fillId="13" borderId="0" xfId="0" applyNumberFormat="1" applyFont="1" applyFill="1"/>
    <xf numFmtId="0" fontId="10" fillId="31" borderId="52" xfId="0" applyFont="1" applyFill="1" applyBorder="1"/>
    <xf numFmtId="0" fontId="45" fillId="0" borderId="59" xfId="5" applyNumberFormat="1" applyFont="1" applyFill="1" applyBorder="1" applyAlignment="1" applyProtection="1">
      <alignment horizontal="center" vertical="center" wrapText="1"/>
    </xf>
    <xf numFmtId="0" fontId="45" fillId="0" borderId="18" xfId="5" applyNumberFormat="1" applyFont="1" applyFill="1" applyBorder="1" applyAlignment="1" applyProtection="1">
      <alignment horizontal="center" vertical="center" wrapText="1"/>
    </xf>
    <xf numFmtId="0" fontId="0" fillId="36" borderId="0" xfId="0" applyFill="1"/>
    <xf numFmtId="0" fontId="73" fillId="35" borderId="0" xfId="0" applyFont="1" applyFill="1"/>
    <xf numFmtId="49" fontId="32" fillId="7" borderId="2" xfId="2" applyNumberFormat="1" applyFont="1" applyFill="1" applyBorder="1" applyAlignment="1" applyProtection="1">
      <alignment vertical="center"/>
      <protection locked="0"/>
    </xf>
    <xf numFmtId="187" fontId="45" fillId="10" borderId="2" xfId="7" applyNumberFormat="1" applyFont="1" applyFill="1" applyAlignment="1" applyProtection="1">
      <alignment horizontal="right" vertical="center"/>
      <protection locked="0"/>
    </xf>
    <xf numFmtId="168" fontId="45" fillId="3" borderId="11" xfId="7" applyNumberFormat="1" applyFont="1" applyFill="1" applyBorder="1" applyAlignment="1" applyProtection="1">
      <alignment horizontal="left" vertical="center" indent="1"/>
    </xf>
    <xf numFmtId="168" fontId="45" fillId="3" borderId="2" xfId="7" applyNumberFormat="1" applyFont="1" applyFill="1" applyAlignment="1" applyProtection="1">
      <alignment horizontal="left" vertical="center" indent="1"/>
    </xf>
    <xf numFmtId="2" fontId="45" fillId="3" borderId="2" xfId="7" applyNumberFormat="1" applyFont="1" applyFill="1" applyAlignment="1" applyProtection="1">
      <alignment horizontal="left" vertical="center" indent="1"/>
    </xf>
    <xf numFmtId="2" fontId="53" fillId="0" borderId="12" xfId="5" applyNumberFormat="1" applyFont="1" applyFill="1" applyBorder="1" applyAlignment="1" applyProtection="1">
      <alignment vertical="top"/>
      <protection locked="0"/>
    </xf>
    <xf numFmtId="2" fontId="45" fillId="0" borderId="9" xfId="5" applyNumberFormat="1" applyFont="1" applyFill="1" applyBorder="1" applyAlignment="1" applyProtection="1">
      <alignment vertical="top"/>
      <protection locked="0"/>
    </xf>
    <xf numFmtId="49" fontId="45" fillId="3" borderId="2" xfId="5" applyNumberFormat="1" applyFont="1" applyFill="1" applyAlignment="1" applyProtection="1">
      <alignment horizontal="left" vertical="top" wrapText="1" indent="1"/>
    </xf>
    <xf numFmtId="49" fontId="50" fillId="30" borderId="9" xfId="11" applyNumberFormat="1" applyFont="1" applyFill="1" applyBorder="1" applyAlignment="1">
      <alignment vertical="top" wrapText="1"/>
    </xf>
    <xf numFmtId="49" fontId="50" fillId="30" borderId="9" xfId="11" applyNumberFormat="1" applyFont="1" applyFill="1" applyBorder="1" applyAlignment="1">
      <alignment horizontal="center" vertical="top" wrapText="1"/>
    </xf>
    <xf numFmtId="49" fontId="50" fillId="30" borderId="6" xfId="1" applyNumberFormat="1" applyFont="1" applyFill="1" applyBorder="1" applyAlignment="1">
      <alignment horizontal="left" vertical="center" wrapText="1"/>
    </xf>
    <xf numFmtId="49" fontId="50" fillId="30" borderId="6" xfId="11" applyNumberFormat="1" applyFont="1" applyFill="1" applyBorder="1" applyAlignment="1">
      <alignment vertical="top" wrapText="1"/>
    </xf>
    <xf numFmtId="49" fontId="50" fillId="30" borderId="5" xfId="11" applyNumberFormat="1" applyFont="1" applyFill="1" applyBorder="1" applyAlignment="1">
      <alignment vertical="top" wrapText="1"/>
    </xf>
    <xf numFmtId="49" fontId="50" fillId="30" borderId="7" xfId="11" applyNumberFormat="1" applyFont="1" applyFill="1" applyBorder="1" applyAlignment="1">
      <alignment vertical="top" wrapText="1"/>
    </xf>
    <xf numFmtId="188" fontId="45" fillId="27" borderId="11" xfId="5" applyNumberFormat="1" applyFont="1" applyFill="1" applyBorder="1" applyAlignment="1" applyProtection="1">
      <alignment vertical="top"/>
    </xf>
    <xf numFmtId="188" fontId="45" fillId="27" borderId="62" xfId="5" applyNumberFormat="1" applyFont="1" applyFill="1" applyBorder="1" applyAlignment="1" applyProtection="1">
      <alignment vertical="top"/>
    </xf>
    <xf numFmtId="188" fontId="45" fillId="27" borderId="63" xfId="5" applyNumberFormat="1" applyFont="1" applyFill="1" applyBorder="1" applyAlignment="1" applyProtection="1">
      <alignment vertical="top"/>
    </xf>
    <xf numFmtId="188" fontId="45" fillId="27" borderId="64" xfId="5" applyNumberFormat="1" applyFont="1" applyFill="1" applyBorder="1" applyAlignment="1" applyProtection="1">
      <alignment vertical="top"/>
    </xf>
    <xf numFmtId="3" fontId="45" fillId="10" borderId="62" xfId="5" applyNumberFormat="1" applyFont="1" applyFill="1" applyBorder="1" applyAlignment="1" applyProtection="1">
      <alignment vertical="top"/>
      <protection locked="0"/>
    </xf>
    <xf numFmtId="49" fontId="32" fillId="3" borderId="9" xfId="0" applyNumberFormat="1" applyFont="1" applyFill="1" applyBorder="1" applyAlignment="1">
      <alignment vertical="top"/>
    </xf>
    <xf numFmtId="49" fontId="32" fillId="3" borderId="9" xfId="1" applyNumberFormat="1" applyFont="1" applyFill="1" applyBorder="1" applyAlignment="1">
      <alignment horizontal="left" vertical="top"/>
    </xf>
    <xf numFmtId="0" fontId="67" fillId="0" borderId="50" xfId="0" applyFont="1" applyBorder="1"/>
    <xf numFmtId="0" fontId="67" fillId="26" borderId="46" xfId="0" applyFont="1" applyFill="1" applyBorder="1" applyAlignment="1">
      <alignment horizontal="left"/>
    </xf>
    <xf numFmtId="0" fontId="67" fillId="0" borderId="35" xfId="0" applyFont="1" applyBorder="1"/>
    <xf numFmtId="0" fontId="67" fillId="0" borderId="51" xfId="0" applyFont="1" applyBorder="1"/>
    <xf numFmtId="0" fontId="67" fillId="26" borderId="47" xfId="0" applyFont="1" applyFill="1" applyBorder="1" applyAlignment="1">
      <alignment horizontal="left"/>
    </xf>
    <xf numFmtId="0" fontId="67" fillId="0" borderId="36" xfId="0" applyFont="1" applyBorder="1"/>
    <xf numFmtId="0" fontId="67" fillId="29" borderId="47" xfId="0" applyFont="1" applyFill="1" applyBorder="1" applyAlignment="1">
      <alignment horizontal="left"/>
    </xf>
    <xf numFmtId="0" fontId="67" fillId="26" borderId="48" xfId="0" applyFont="1" applyFill="1" applyBorder="1" applyAlignment="1">
      <alignment horizontal="left"/>
    </xf>
    <xf numFmtId="0" fontId="67" fillId="0" borderId="37" xfId="0" applyFont="1" applyBorder="1"/>
    <xf numFmtId="0" fontId="68" fillId="26" borderId="0" xfId="0" applyFont="1" applyFill="1" applyAlignment="1">
      <alignment horizontal="left"/>
    </xf>
    <xf numFmtId="0" fontId="67" fillId="0" borderId="38" xfId="0" applyFont="1" applyBorder="1"/>
    <xf numFmtId="0" fontId="67" fillId="0" borderId="1" xfId="0" applyFont="1" applyBorder="1"/>
    <xf numFmtId="0" fontId="67" fillId="33" borderId="47" xfId="0" applyFont="1" applyFill="1" applyBorder="1" applyAlignment="1">
      <alignment horizontal="left"/>
    </xf>
    <xf numFmtId="0" fontId="67" fillId="29" borderId="49" xfId="0" applyFont="1" applyFill="1" applyBorder="1" applyAlignment="1">
      <alignment horizontal="left"/>
    </xf>
    <xf numFmtId="0" fontId="67" fillId="0" borderId="52" xfId="0" applyFont="1" applyBorder="1"/>
    <xf numFmtId="0" fontId="67" fillId="29" borderId="48" xfId="0" applyFont="1" applyFill="1" applyBorder="1" applyAlignment="1">
      <alignment horizontal="left"/>
    </xf>
    <xf numFmtId="0" fontId="67" fillId="0" borderId="39" xfId="0" applyFont="1" applyBorder="1"/>
    <xf numFmtId="49" fontId="32" fillId="7" borderId="2" xfId="5" applyNumberFormat="1" applyFont="1" applyFill="1" applyAlignment="1" applyProtection="1">
      <alignment horizontal="right" vertical="top" wrapText="1"/>
      <protection locked="0"/>
    </xf>
    <xf numFmtId="164" fontId="32" fillId="3" borderId="0" xfId="0" applyNumberFormat="1" applyFont="1" applyFill="1" applyAlignment="1">
      <alignment vertical="center" wrapText="1"/>
    </xf>
    <xf numFmtId="164" fontId="45" fillId="3" borderId="0" xfId="0" applyNumberFormat="1" applyFont="1" applyFill="1" applyAlignment="1">
      <alignment vertical="center" wrapText="1"/>
    </xf>
    <xf numFmtId="0" fontId="32" fillId="3" borderId="0" xfId="0" applyFont="1" applyFill="1" applyAlignment="1">
      <alignment vertical="center" wrapText="1"/>
    </xf>
    <xf numFmtId="0" fontId="0" fillId="20" borderId="0" xfId="0" applyFill="1"/>
    <xf numFmtId="0" fontId="0" fillId="3" borderId="65" xfId="0" applyFill="1" applyBorder="1"/>
    <xf numFmtId="0" fontId="0" fillId="3" borderId="66" xfId="0" applyFill="1" applyBorder="1"/>
    <xf numFmtId="0" fontId="0" fillId="3" borderId="67" xfId="0" applyFill="1" applyBorder="1"/>
    <xf numFmtId="0" fontId="0" fillId="3" borderId="68" xfId="0" applyFill="1" applyBorder="1"/>
    <xf numFmtId="0" fontId="0" fillId="3" borderId="0" xfId="0" applyFill="1"/>
    <xf numFmtId="0" fontId="0" fillId="3" borderId="69" xfId="0" applyFill="1" applyBorder="1"/>
    <xf numFmtId="166" fontId="74" fillId="3" borderId="0" xfId="6" applyNumberFormat="1" applyFont="1" applyBorder="1" applyAlignment="1">
      <alignment vertical="top"/>
    </xf>
    <xf numFmtId="0" fontId="75" fillId="3" borderId="0" xfId="0" applyFont="1" applyFill="1"/>
    <xf numFmtId="49" fontId="69" fillId="3" borderId="0" xfId="1" applyNumberFormat="1" applyFont="1" applyFill="1" applyAlignment="1">
      <alignment vertical="top"/>
    </xf>
    <xf numFmtId="0" fontId="76" fillId="3" borderId="0" xfId="0" applyFont="1" applyFill="1"/>
    <xf numFmtId="164" fontId="7" fillId="3" borderId="0" xfId="64" applyNumberFormat="1" applyFill="1" applyAlignment="1">
      <alignment vertical="top"/>
    </xf>
    <xf numFmtId="0" fontId="0" fillId="3" borderId="70" xfId="0" applyFill="1" applyBorder="1"/>
    <xf numFmtId="0" fontId="0" fillId="3" borderId="71" xfId="0" applyFill="1" applyBorder="1"/>
    <xf numFmtId="0" fontId="0" fillId="3" borderId="72" xfId="0" applyFill="1" applyBorder="1"/>
    <xf numFmtId="0" fontId="77" fillId="3" borderId="0" xfId="0" applyFont="1" applyFill="1" applyAlignment="1">
      <alignment horizontal="left" vertical="center" indent="1"/>
    </xf>
    <xf numFmtId="170" fontId="45" fillId="0" borderId="40" xfId="5" applyNumberFormat="1" applyFont="1" applyFill="1" applyBorder="1" applyAlignment="1" applyProtection="1">
      <alignment horizontal="left" vertical="top" wrapText="1"/>
    </xf>
    <xf numFmtId="170" fontId="45" fillId="0" borderId="41" xfId="5" applyNumberFormat="1" applyFont="1" applyFill="1" applyBorder="1" applyAlignment="1" applyProtection="1">
      <alignment horizontal="left" vertical="top" wrapText="1"/>
    </xf>
    <xf numFmtId="49" fontId="71" fillId="30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right"/>
    </xf>
    <xf numFmtId="1" fontId="0" fillId="35" borderId="0" xfId="0" applyNumberFormat="1" applyFill="1" applyAlignment="1">
      <alignment horizontal="right"/>
    </xf>
    <xf numFmtId="187" fontId="0" fillId="35" borderId="0" xfId="0" applyNumberFormat="1" applyFill="1" applyAlignment="1">
      <alignment horizontal="right"/>
    </xf>
    <xf numFmtId="49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right"/>
    </xf>
    <xf numFmtId="187" fontId="0" fillId="35" borderId="0" xfId="65" applyNumberFormat="1" applyFont="1" applyFill="1" applyAlignment="1">
      <alignment horizontal="right"/>
    </xf>
    <xf numFmtId="49" fontId="18" fillId="3" borderId="0" xfId="0" applyNumberFormat="1" applyFont="1" applyFill="1" applyAlignment="1">
      <alignment vertical="top"/>
    </xf>
    <xf numFmtId="3" fontId="0" fillId="0" borderId="0" xfId="0" applyNumberFormat="1" applyAlignment="1">
      <alignment horizontal="right"/>
    </xf>
    <xf numFmtId="1" fontId="0" fillId="0" borderId="0" xfId="0" applyNumberFormat="1" applyFill="1" applyAlignment="1">
      <alignment horizontal="right"/>
    </xf>
    <xf numFmtId="187" fontId="0" fillId="0" borderId="0" xfId="0" applyNumberFormat="1" applyFill="1" applyAlignment="1">
      <alignment horizontal="right"/>
    </xf>
    <xf numFmtId="0" fontId="8" fillId="3" borderId="0" xfId="0" applyFont="1" applyFill="1"/>
    <xf numFmtId="3" fontId="45" fillId="10" borderId="10" xfId="5" applyNumberFormat="1" applyFont="1" applyFill="1" applyBorder="1" applyAlignment="1" applyProtection="1">
      <alignment vertical="top"/>
      <protection locked="0"/>
    </xf>
    <xf numFmtId="3" fontId="45" fillId="10" borderId="74" xfId="5" applyNumberFormat="1" applyFont="1" applyFill="1" applyBorder="1" applyAlignment="1" applyProtection="1">
      <alignment vertical="top"/>
      <protection locked="0"/>
    </xf>
    <xf numFmtId="3" fontId="45" fillId="10" borderId="75" xfId="5" applyNumberFormat="1" applyFont="1" applyFill="1" applyBorder="1" applyAlignment="1" applyProtection="1">
      <alignment vertical="top"/>
      <protection locked="0"/>
    </xf>
    <xf numFmtId="3" fontId="45" fillId="10" borderId="76" xfId="5" applyNumberFormat="1" applyFont="1" applyFill="1" applyBorder="1" applyAlignment="1" applyProtection="1">
      <alignment vertical="top"/>
      <protection locked="0"/>
    </xf>
    <xf numFmtId="1" fontId="45" fillId="13" borderId="73" xfId="5" applyNumberFormat="1" applyFont="1" applyFill="1" applyBorder="1" applyAlignment="1" applyProtection="1">
      <alignment vertical="top"/>
    </xf>
    <xf numFmtId="1" fontId="45" fillId="10" borderId="75" xfId="5" applyNumberFormat="1" applyFont="1" applyFill="1" applyBorder="1" applyAlignment="1" applyProtection="1">
      <alignment vertical="top"/>
      <protection locked="0"/>
    </xf>
    <xf numFmtId="1" fontId="45" fillId="10" borderId="76" xfId="5" applyNumberFormat="1" applyFont="1" applyFill="1" applyBorder="1" applyAlignment="1" applyProtection="1">
      <alignment vertical="top"/>
      <protection locked="0"/>
    </xf>
    <xf numFmtId="0" fontId="10" fillId="0" borderId="0" xfId="0" applyFont="1" applyAlignment="1">
      <alignment horizontal="left" indent="1"/>
    </xf>
    <xf numFmtId="1" fontId="0" fillId="0" borderId="0" xfId="0" applyNumberFormat="1"/>
    <xf numFmtId="1" fontId="10" fillId="3" borderId="0" xfId="0" applyNumberFormat="1" applyFont="1" applyFill="1"/>
    <xf numFmtId="0" fontId="53" fillId="0" borderId="27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32" fillId="3" borderId="0" xfId="0" applyFont="1" applyFill="1" applyAlignment="1">
      <alignment horizontal="left" vertical="top" wrapText="1"/>
    </xf>
    <xf numFmtId="49" fontId="50" fillId="32" borderId="0" xfId="1" applyNumberFormat="1" applyFont="1" applyFill="1" applyAlignment="1">
      <alignment horizontal="left" vertical="top" wrapText="1"/>
    </xf>
    <xf numFmtId="49" fontId="27" fillId="30" borderId="27" xfId="1" applyNumberFormat="1" applyFont="1" applyFill="1" applyBorder="1" applyAlignment="1">
      <alignment horizontal="center" vertical="center" wrapText="1"/>
    </xf>
    <xf numFmtId="49" fontId="27" fillId="30" borderId="8" xfId="1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27" fillId="32" borderId="20" xfId="0" applyFont="1" applyFill="1" applyBorder="1" applyAlignment="1">
      <alignment horizontal="center" vertical="center" wrapText="1"/>
    </xf>
    <xf numFmtId="0" fontId="27" fillId="32" borderId="21" xfId="0" applyFont="1" applyFill="1" applyBorder="1" applyAlignment="1">
      <alignment horizontal="center" vertical="center" wrapText="1"/>
    </xf>
    <xf numFmtId="0" fontId="27" fillId="32" borderId="22" xfId="0" applyFont="1" applyFill="1" applyBorder="1" applyAlignment="1">
      <alignment horizontal="center" vertical="center" wrapText="1"/>
    </xf>
    <xf numFmtId="0" fontId="27" fillId="32" borderId="18" xfId="0" applyFont="1" applyFill="1" applyBorder="1" applyAlignment="1">
      <alignment horizontal="center" vertical="center" wrapText="1"/>
    </xf>
    <xf numFmtId="0" fontId="27" fillId="32" borderId="24" xfId="0" applyFont="1" applyFill="1" applyBorder="1" applyAlignment="1">
      <alignment horizontal="center" vertical="center" wrapText="1"/>
    </xf>
    <xf numFmtId="0" fontId="27" fillId="32" borderId="23" xfId="0" applyFont="1" applyFill="1" applyBorder="1" applyAlignment="1">
      <alignment horizontal="center" vertical="center" wrapText="1"/>
    </xf>
    <xf numFmtId="0" fontId="52" fillId="32" borderId="27" xfId="0" applyFont="1" applyFill="1" applyBorder="1" applyAlignment="1">
      <alignment horizontal="center" vertical="center" wrapText="1"/>
    </xf>
    <xf numFmtId="0" fontId="52" fillId="32" borderId="8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49" fontId="27" fillId="32" borderId="27" xfId="1" applyNumberFormat="1" applyFont="1" applyFill="1" applyBorder="1" applyAlignment="1">
      <alignment horizontal="center" vertical="center" wrapText="1"/>
    </xf>
    <xf numFmtId="49" fontId="27" fillId="32" borderId="25" xfId="1" applyNumberFormat="1" applyFont="1" applyFill="1" applyBorder="1" applyAlignment="1">
      <alignment horizontal="center" vertical="center" wrapText="1"/>
    </xf>
    <xf numFmtId="49" fontId="27" fillId="32" borderId="8" xfId="1" applyNumberFormat="1" applyFont="1" applyFill="1" applyBorder="1" applyAlignment="1">
      <alignment horizontal="center" vertical="center" wrapText="1"/>
    </xf>
    <xf numFmtId="49" fontId="50" fillId="3" borderId="27" xfId="1" applyNumberFormat="1" applyFont="1" applyFill="1" applyBorder="1" applyAlignment="1">
      <alignment horizontal="center" vertical="center" wrapText="1"/>
    </xf>
    <xf numFmtId="49" fontId="50" fillId="3" borderId="25" xfId="1" applyNumberFormat="1" applyFont="1" applyFill="1" applyBorder="1" applyAlignment="1">
      <alignment horizontal="center" vertical="center" wrapText="1"/>
    </xf>
    <xf numFmtId="49" fontId="50" fillId="3" borderId="8" xfId="1" applyNumberFormat="1" applyFont="1" applyFill="1" applyBorder="1" applyAlignment="1">
      <alignment horizontal="center" vertical="center" wrapText="1"/>
    </xf>
    <xf numFmtId="165" fontId="50" fillId="0" borderId="6" xfId="5" applyNumberFormat="1" applyFont="1" applyFill="1" applyBorder="1" applyAlignment="1" applyProtection="1">
      <alignment horizontal="center" vertical="center" wrapText="1"/>
    </xf>
    <xf numFmtId="165" fontId="50" fillId="0" borderId="5" xfId="5" applyNumberFormat="1" applyFont="1" applyFill="1" applyBorder="1" applyAlignment="1" applyProtection="1">
      <alignment horizontal="center" vertical="center" wrapText="1"/>
    </xf>
    <xf numFmtId="165" fontId="50" fillId="0" borderId="7" xfId="5" applyNumberFormat="1" applyFont="1" applyFill="1" applyBorder="1" applyAlignment="1" applyProtection="1">
      <alignment horizontal="center" vertical="center" wrapText="1"/>
    </xf>
    <xf numFmtId="49" fontId="27" fillId="32" borderId="6" xfId="1" applyNumberFormat="1" applyFont="1" applyFill="1" applyBorder="1" applyAlignment="1">
      <alignment horizontal="center" vertical="center" wrapText="1"/>
    </xf>
    <xf numFmtId="0" fontId="64" fillId="32" borderId="7" xfId="0" applyFont="1" applyFill="1" applyBorder="1" applyAlignment="1">
      <alignment horizontal="center" vertical="center" wrapText="1"/>
    </xf>
    <xf numFmtId="188" fontId="45" fillId="10" borderId="31" xfId="5" applyNumberFormat="1" applyFont="1" applyFill="1" applyBorder="1" applyAlignment="1" applyProtection="1">
      <alignment vertical="top"/>
      <protection locked="0"/>
    </xf>
    <xf numFmtId="188" fontId="0" fillId="10" borderId="34" xfId="0" applyNumberFormat="1" applyFill="1" applyBorder="1" applyAlignment="1" applyProtection="1">
      <alignment vertical="top"/>
      <protection locked="0"/>
    </xf>
    <xf numFmtId="49" fontId="50" fillId="3" borderId="6" xfId="1" applyNumberFormat="1" applyFont="1" applyFill="1" applyBorder="1" applyAlignment="1">
      <alignment horizontal="left" vertical="center" wrapText="1"/>
    </xf>
    <xf numFmtId="49" fontId="50" fillId="3" borderId="5" xfId="1" applyNumberFormat="1" applyFont="1" applyFill="1" applyBorder="1" applyAlignment="1">
      <alignment horizontal="left" vertical="center" wrapText="1"/>
    </xf>
    <xf numFmtId="49" fontId="50" fillId="3" borderId="7" xfId="1" applyNumberFormat="1" applyFont="1" applyFill="1" applyBorder="1" applyAlignment="1">
      <alignment horizontal="left" vertical="center" wrapText="1"/>
    </xf>
    <xf numFmtId="170" fontId="45" fillId="0" borderId="42" xfId="5" applyNumberFormat="1" applyFont="1" applyFill="1" applyBorder="1" applyAlignment="1" applyProtection="1">
      <alignment horizontal="left" vertical="top" wrapText="1"/>
    </xf>
    <xf numFmtId="170" fontId="45" fillId="0" borderId="43" xfId="5" applyNumberFormat="1" applyFont="1" applyFill="1" applyBorder="1" applyAlignment="1" applyProtection="1">
      <alignment horizontal="left" vertical="top" wrapText="1"/>
    </xf>
    <xf numFmtId="170" fontId="45" fillId="0" borderId="6" xfId="5" applyNumberFormat="1" applyFont="1" applyFill="1" applyBorder="1" applyAlignment="1" applyProtection="1">
      <alignment horizontal="left" vertical="top" wrapText="1"/>
      <protection locked="0"/>
    </xf>
    <xf numFmtId="170" fontId="45" fillId="0" borderId="5" xfId="5" applyNumberFormat="1" applyFont="1" applyFill="1" applyBorder="1" applyAlignment="1" applyProtection="1">
      <alignment horizontal="left" vertical="top" wrapText="1"/>
      <protection locked="0"/>
    </xf>
    <xf numFmtId="170" fontId="45" fillId="0" borderId="7" xfId="5" applyNumberFormat="1" applyFont="1" applyFill="1" applyBorder="1" applyAlignment="1" applyProtection="1">
      <alignment horizontal="left" vertical="top" wrapText="1"/>
      <protection locked="0"/>
    </xf>
    <xf numFmtId="170" fontId="45" fillId="0" borderId="40" xfId="5" applyNumberFormat="1" applyFont="1" applyFill="1" applyBorder="1" applyAlignment="1" applyProtection="1">
      <alignment horizontal="left" vertical="top" wrapText="1"/>
    </xf>
    <xf numFmtId="170" fontId="45" fillId="0" borderId="41" xfId="5" applyNumberFormat="1" applyFont="1" applyFill="1" applyBorder="1" applyAlignment="1" applyProtection="1">
      <alignment horizontal="left" vertical="top" wrapText="1"/>
    </xf>
    <xf numFmtId="170" fontId="45" fillId="0" borderId="44" xfId="5" applyNumberFormat="1" applyFont="1" applyFill="1" applyBorder="1" applyAlignment="1" applyProtection="1">
      <alignment horizontal="left" vertical="top" wrapText="1"/>
    </xf>
    <xf numFmtId="170" fontId="45" fillId="0" borderId="45" xfId="5" applyNumberFormat="1" applyFont="1" applyFill="1" applyBorder="1" applyAlignment="1" applyProtection="1">
      <alignment horizontal="left" vertical="top" wrapText="1"/>
    </xf>
    <xf numFmtId="0" fontId="45" fillId="3" borderId="0" xfId="0" applyFont="1" applyFill="1" applyAlignment="1">
      <alignment horizontal="left" vertical="top" wrapText="1"/>
    </xf>
    <xf numFmtId="0" fontId="10" fillId="31" borderId="6" xfId="0" applyFont="1" applyFill="1" applyBorder="1" applyAlignment="1">
      <alignment horizontal="center"/>
    </xf>
    <xf numFmtId="0" fontId="10" fillId="31" borderId="5" xfId="0" applyFont="1" applyFill="1" applyBorder="1" applyAlignment="1">
      <alignment horizontal="center"/>
    </xf>
    <xf numFmtId="0" fontId="10" fillId="31" borderId="7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 wrapText="1"/>
    </xf>
    <xf numFmtId="0" fontId="50" fillId="32" borderId="20" xfId="0" applyFont="1" applyFill="1" applyBorder="1" applyAlignment="1">
      <alignment horizontal="center" vertical="center" wrapText="1"/>
    </xf>
    <xf numFmtId="0" fontId="50" fillId="32" borderId="21" xfId="0" applyFont="1" applyFill="1" applyBorder="1" applyAlignment="1">
      <alignment horizontal="center" vertical="center" wrapText="1"/>
    </xf>
    <xf numFmtId="0" fontId="50" fillId="32" borderId="22" xfId="0" applyFont="1" applyFill="1" applyBorder="1" applyAlignment="1">
      <alignment horizontal="center" vertical="center" wrapText="1"/>
    </xf>
    <xf numFmtId="0" fontId="50" fillId="32" borderId="18" xfId="0" applyFont="1" applyFill="1" applyBorder="1" applyAlignment="1">
      <alignment horizontal="center" vertical="center" wrapText="1"/>
    </xf>
    <xf numFmtId="0" fontId="50" fillId="32" borderId="24" xfId="0" applyFont="1" applyFill="1" applyBorder="1" applyAlignment="1">
      <alignment horizontal="center" vertical="center" wrapText="1"/>
    </xf>
    <xf numFmtId="0" fontId="50" fillId="32" borderId="23" xfId="0" applyFont="1" applyFill="1" applyBorder="1" applyAlignment="1">
      <alignment horizontal="center" vertical="center" wrapText="1"/>
    </xf>
    <xf numFmtId="0" fontId="70" fillId="32" borderId="27" xfId="0" applyFont="1" applyFill="1" applyBorder="1" applyAlignment="1">
      <alignment horizontal="center" vertical="center" wrapText="1"/>
    </xf>
    <xf numFmtId="0" fontId="50" fillId="32" borderId="8" xfId="0" applyFont="1" applyFill="1" applyBorder="1" applyAlignment="1">
      <alignment horizontal="center" vertical="center" wrapText="1"/>
    </xf>
    <xf numFmtId="0" fontId="70" fillId="32" borderId="8" xfId="0" applyFont="1" applyFill="1" applyBorder="1" applyAlignment="1">
      <alignment horizontal="center" vertical="center" wrapText="1"/>
    </xf>
    <xf numFmtId="49" fontId="50" fillId="30" borderId="6" xfId="1" applyNumberFormat="1" applyFont="1" applyFill="1" applyBorder="1" applyAlignment="1">
      <alignment horizontal="center" vertical="center" wrapText="1"/>
    </xf>
    <xf numFmtId="49" fontId="50" fillId="30" borderId="5" xfId="1" applyNumberFormat="1" applyFont="1" applyFill="1" applyBorder="1" applyAlignment="1">
      <alignment horizontal="center" vertical="center" wrapText="1"/>
    </xf>
    <xf numFmtId="49" fontId="50" fillId="30" borderId="7" xfId="1" applyNumberFormat="1" applyFont="1" applyFill="1" applyBorder="1" applyAlignment="1">
      <alignment horizontal="center" vertical="center" wrapText="1"/>
    </xf>
    <xf numFmtId="0" fontId="32" fillId="0" borderId="31" xfId="0" applyFont="1" applyBorder="1" applyAlignment="1">
      <alignment horizontal="left"/>
    </xf>
    <xf numFmtId="0" fontId="32" fillId="0" borderId="34" xfId="0" applyFont="1" applyBorder="1" applyAlignment="1">
      <alignment horizontal="left"/>
    </xf>
  </cellXfs>
  <cellStyles count="66">
    <cellStyle name="A Blattüberschrift" xfId="6" xr:uid="{00000000-0005-0000-0000-000000000000}"/>
    <cellStyle name="A Kopfzeile Primär" xfId="8" xr:uid="{00000000-0005-0000-0000-000001000000}"/>
    <cellStyle name="A Kopfzeile Sekundär" xfId="1" xr:uid="{00000000-0005-0000-0000-000002000000}"/>
    <cellStyle name="A Kopfzeile Tertiär" xfId="32" xr:uid="{00000000-0005-0000-0000-000003000000}"/>
    <cellStyle name="B Eingabe" xfId="29" xr:uid="{00000000-0005-0000-0000-000004000000}"/>
    <cellStyle name="B Eingabe Optional" xfId="30" xr:uid="{00000000-0005-0000-0000-000005000000}"/>
    <cellStyle name="B Ergebnis Sub" xfId="33" xr:uid="{00000000-0005-0000-0000-000006000000}"/>
    <cellStyle name="B Ergebnis Total" xfId="34" xr:uid="{00000000-0005-0000-0000-000007000000}"/>
    <cellStyle name="B Normaler Text/Wert" xfId="3" xr:uid="{00000000-0005-0000-0000-000008000000}"/>
    <cellStyle name="C Link zum Blatt" xfId="31" xr:uid="{00000000-0005-0000-0000-000009000000}"/>
    <cellStyle name="C Notiz" xfId="4" xr:uid="{00000000-0005-0000-0000-00000A000000}"/>
    <cellStyle name="C Wichtige Bemerkung" xfId="35" xr:uid="{00000000-0005-0000-0000-00000B000000}"/>
    <cellStyle name="Gut 2" xfId="12" xr:uid="{00000000-0005-0000-0000-00000C000000}"/>
    <cellStyle name="Hyperlink" xfId="10" xr:uid="{00000000-0005-0000-0000-00000D000000}"/>
    <cellStyle name="Input &gt; 45 k" xfId="41" xr:uid="{00000000-0005-0000-0000-00000E000000}"/>
    <cellStyle name="Input AF0" xfId="2" xr:uid="{00000000-0005-0000-0000-00000F000000}"/>
    <cellStyle name="Input AF1" xfId="5" xr:uid="{00000000-0005-0000-0000-000010000000}"/>
    <cellStyle name="Input AF2" xfId="9" xr:uid="{00000000-0005-0000-0000-000011000000}"/>
    <cellStyle name="Input AF3" xfId="7" xr:uid="{00000000-0005-0000-0000-000012000000}"/>
    <cellStyle name="Input Alle" xfId="39" xr:uid="{00000000-0005-0000-0000-000013000000}"/>
    <cellStyle name="Input Nicht Vereinfacht" xfId="40" xr:uid="{00000000-0005-0000-0000-000014000000}"/>
    <cellStyle name="Komma 2" xfId="59" xr:uid="{00000000-0005-0000-0000-000015000000}"/>
    <cellStyle name="Link" xfId="64" builtinId="8"/>
    <cellStyle name="Neutral 2" xfId="14" xr:uid="{00000000-0005-0000-0000-000016000000}"/>
    <cellStyle name="Normal 2" xfId="46" xr:uid="{00000000-0005-0000-0000-000017000000}"/>
    <cellStyle name="Prozent" xfId="65" builtinId="5"/>
    <cellStyle name="Schlecht 2" xfId="13" xr:uid="{00000000-0005-0000-0000-000018000000}"/>
    <cellStyle name="Standard" xfId="0" builtinId="0"/>
    <cellStyle name="Standard 2" xfId="11" xr:uid="{00000000-0005-0000-0000-00001A000000}"/>
    <cellStyle name="Style 1" xfId="42" xr:uid="{00000000-0005-0000-0000-00001B000000}"/>
    <cellStyle name="Style 2" xfId="43" xr:uid="{00000000-0005-0000-0000-00001C000000}"/>
    <cellStyle name="Z Datum Kurz" xfId="15" xr:uid="{00000000-0005-0000-0000-00001D000000}"/>
    <cellStyle name="Z Datum Lang" xfId="26" xr:uid="{00000000-0005-0000-0000-00001E000000}"/>
    <cellStyle name="Z Datum Monat" xfId="27" xr:uid="{00000000-0005-0000-0000-00001F000000}"/>
    <cellStyle name="Z Dezimal0" xfId="16" xr:uid="{00000000-0005-0000-0000-000020000000}"/>
    <cellStyle name="Z Dezimal1" xfId="17" xr:uid="{00000000-0005-0000-0000-000021000000}"/>
    <cellStyle name="Z Dezimal2" xfId="18" xr:uid="{00000000-0005-0000-0000-000022000000}"/>
    <cellStyle name="Z Faktor0" xfId="22" xr:uid="{00000000-0005-0000-0000-000023000000}"/>
    <cellStyle name="Z Faktor1" xfId="23" xr:uid="{00000000-0005-0000-0000-000024000000}"/>
    <cellStyle name="Z Faktor2" xfId="24" xr:uid="{00000000-0005-0000-0000-000025000000}"/>
    <cellStyle name="Z Finanzjahr" xfId="28" xr:uid="{00000000-0005-0000-0000-000026000000}"/>
    <cellStyle name="Z Prozent0" xfId="19" xr:uid="{00000000-0005-0000-0000-000027000000}"/>
    <cellStyle name="Z Prozent1" xfId="20" xr:uid="{00000000-0005-0000-0000-000028000000}"/>
    <cellStyle name="Z Prozent2" xfId="21" xr:uid="{00000000-0005-0000-0000-000029000000}"/>
    <cellStyle name="Z Stunden" xfId="36" xr:uid="{00000000-0005-0000-0000-00002A000000}"/>
    <cellStyle name="Z Tage" xfId="37" xr:uid="{00000000-0005-0000-0000-00002B000000}"/>
    <cellStyle name="Z Währung0" xfId="25" xr:uid="{00000000-0005-0000-0000-00002C000000}"/>
    <cellStyle name="Z Währung0 2" xfId="44" xr:uid="{00000000-0005-0000-0000-00002D000000}"/>
    <cellStyle name="Z Währung0 2 2" xfId="49" xr:uid="{00000000-0005-0000-0000-00002E000000}"/>
    <cellStyle name="Z Währung0 2 3" xfId="53" xr:uid="{00000000-0005-0000-0000-00002F000000}"/>
    <cellStyle name="Z Währung0 2 4" xfId="57" xr:uid="{00000000-0005-0000-0000-000030000000}"/>
    <cellStyle name="Z Währung0 2 5" xfId="62" xr:uid="{00000000-0005-0000-0000-000031000000}"/>
    <cellStyle name="Z Währung0 3" xfId="47" xr:uid="{00000000-0005-0000-0000-000032000000}"/>
    <cellStyle name="Z Währung0 4" xfId="51" xr:uid="{00000000-0005-0000-0000-000033000000}"/>
    <cellStyle name="Z Währung0 5" xfId="55" xr:uid="{00000000-0005-0000-0000-000034000000}"/>
    <cellStyle name="Z Währung0 6" xfId="60" xr:uid="{00000000-0005-0000-0000-000035000000}"/>
    <cellStyle name="Z Währung2" xfId="38" xr:uid="{00000000-0005-0000-0000-000036000000}"/>
    <cellStyle name="Z Währung2 2" xfId="45" xr:uid="{00000000-0005-0000-0000-000037000000}"/>
    <cellStyle name="Z Währung2 2 2" xfId="50" xr:uid="{00000000-0005-0000-0000-000038000000}"/>
    <cellStyle name="Z Währung2 2 3" xfId="54" xr:uid="{00000000-0005-0000-0000-000039000000}"/>
    <cellStyle name="Z Währung2 2 4" xfId="58" xr:uid="{00000000-0005-0000-0000-00003A000000}"/>
    <cellStyle name="Z Währung2 2 5" xfId="63" xr:uid="{00000000-0005-0000-0000-00003B000000}"/>
    <cellStyle name="Z Währung2 3" xfId="48" xr:uid="{00000000-0005-0000-0000-00003C000000}"/>
    <cellStyle name="Z Währung2 4" xfId="52" xr:uid="{00000000-0005-0000-0000-00003D000000}"/>
    <cellStyle name="Z Währung2 5" xfId="56" xr:uid="{00000000-0005-0000-0000-00003E000000}"/>
    <cellStyle name="Z Währung2 6" xfId="61" xr:uid="{00000000-0005-0000-0000-00003F000000}"/>
  </cellStyles>
  <dxfs count="1">
    <dxf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FFFC00"/>
      <color rgb="FFFFF8B3"/>
      <color rgb="FFFFDCA3"/>
      <color rgb="FF003064"/>
      <color rgb="FF006EA8"/>
      <color rgb="FFFFE6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21</xdr:row>
      <xdr:rowOff>180975</xdr:rowOff>
    </xdr:from>
    <xdr:to>
      <xdr:col>4</xdr:col>
      <xdr:colOff>626745</xdr:colOff>
      <xdr:row>25</xdr:row>
      <xdr:rowOff>149860</xdr:rowOff>
    </xdr:to>
    <xdr:pic>
      <xdr:nvPicPr>
        <xdr:cNvPr id="2" name="Grafik 1" descr="Ein Bild, das Text, Grafiken, Grafikdesign, Schrift enthält.&#10;&#10;KI-generierte Inhalte können fehlerhaft sein.">
          <a:extLst>
            <a:ext uri="{FF2B5EF4-FFF2-40B4-BE49-F238E27FC236}">
              <a16:creationId xmlns:a16="http://schemas.microsoft.com/office/drawing/2014/main" id="{13288B9F-D568-4042-9777-B91211B5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4495" y="4128135"/>
          <a:ext cx="2091690" cy="700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676275</xdr:colOff>
      <xdr:row>21</xdr:row>
      <xdr:rowOff>180975</xdr:rowOff>
    </xdr:from>
    <xdr:to>
      <xdr:col>13</xdr:col>
      <xdr:colOff>572135</xdr:colOff>
      <xdr:row>25</xdr:row>
      <xdr:rowOff>81280</xdr:rowOff>
    </xdr:to>
    <xdr:pic>
      <xdr:nvPicPr>
        <xdr:cNvPr id="3" name="Grafik 2" descr="Klimabündnis Baden-Württemberg">
          <a:extLst>
            <a:ext uri="{FF2B5EF4-FFF2-40B4-BE49-F238E27FC236}">
              <a16:creationId xmlns:a16="http://schemas.microsoft.com/office/drawing/2014/main" id="{927674A0-4C6C-4737-888F-46E1DDEFE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114" r="6956" b="20723"/>
        <a:stretch>
          <a:fillRect/>
        </a:stretch>
      </xdr:blipFill>
      <xdr:spPr bwMode="auto">
        <a:xfrm>
          <a:off x="7740015" y="4128135"/>
          <a:ext cx="3035300" cy="631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571500</xdr:colOff>
      <xdr:row>22</xdr:row>
      <xdr:rowOff>180975</xdr:rowOff>
    </xdr:from>
    <xdr:to>
      <xdr:col>8</xdr:col>
      <xdr:colOff>228600</xdr:colOff>
      <xdr:row>25</xdr:row>
      <xdr:rowOff>29384</xdr:rowOff>
    </xdr:to>
    <xdr:pic>
      <xdr:nvPicPr>
        <xdr:cNvPr id="4" name="Grafik 3" descr="Kontaktieren Sie uns | LUBW">
          <a:extLst>
            <a:ext uri="{FF2B5EF4-FFF2-40B4-BE49-F238E27FC236}">
              <a16:creationId xmlns:a16="http://schemas.microsoft.com/office/drawing/2014/main" id="{0031527D-BD53-46C0-9F73-2DE62000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0660" y="4311015"/>
          <a:ext cx="1226820" cy="397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upport-waermeplattform@disy.net" TargetMode="External"/><Relationship Id="rId1" Type="http://schemas.openxmlformats.org/officeDocument/2006/relationships/hyperlink" Target="mailto:support-waermeplattform@disy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720B-DDD2-4E79-9D0B-E2B2F9A555C7}">
  <dimension ref="B3:O27"/>
  <sheetViews>
    <sheetView tabSelected="1" workbookViewId="0">
      <selection activeCell="D14" sqref="D14"/>
    </sheetView>
  </sheetViews>
  <sheetFormatPr baseColWidth="10" defaultColWidth="11.453125" defaultRowHeight="14.5"/>
  <cols>
    <col min="1" max="16384" width="11.453125" style="520"/>
  </cols>
  <sheetData>
    <row r="3" spans="2:15" ht="15" thickBot="1"/>
    <row r="4" spans="2:15">
      <c r="B4" s="521"/>
      <c r="C4" s="522"/>
      <c r="D4" s="522"/>
      <c r="E4" s="522"/>
      <c r="F4" s="522"/>
      <c r="G4" s="522"/>
      <c r="H4" s="522"/>
      <c r="I4" s="522"/>
      <c r="J4" s="522"/>
      <c r="K4" s="522"/>
      <c r="L4" s="522"/>
      <c r="M4" s="522"/>
      <c r="N4" s="522"/>
      <c r="O4" s="523"/>
    </row>
    <row r="5" spans="2:15">
      <c r="B5" s="524"/>
      <c r="C5" s="525"/>
      <c r="D5" s="525"/>
      <c r="E5" s="525"/>
      <c r="F5" s="525"/>
      <c r="G5" s="525"/>
      <c r="H5" s="525"/>
      <c r="I5" s="525"/>
      <c r="J5" s="525"/>
      <c r="K5" s="525"/>
      <c r="L5" s="525"/>
      <c r="M5" s="525"/>
      <c r="N5" s="525"/>
      <c r="O5" s="526"/>
    </row>
    <row r="6" spans="2:15">
      <c r="B6" s="524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6"/>
    </row>
    <row r="7" spans="2:15" ht="22.5">
      <c r="B7" s="524"/>
      <c r="C7" s="527" t="s">
        <v>0</v>
      </c>
      <c r="D7" s="528"/>
      <c r="E7" s="528"/>
      <c r="F7" s="528"/>
      <c r="G7" s="528"/>
      <c r="H7" s="528"/>
      <c r="I7" s="525"/>
      <c r="J7" s="525"/>
      <c r="K7" s="525"/>
      <c r="L7" s="525"/>
      <c r="M7" s="525"/>
      <c r="N7" s="525"/>
      <c r="O7" s="526"/>
    </row>
    <row r="8" spans="2:15">
      <c r="B8" s="524"/>
      <c r="C8" s="525"/>
      <c r="D8" s="525"/>
      <c r="E8" s="525"/>
      <c r="F8" s="525"/>
      <c r="G8" s="525"/>
      <c r="H8" s="525"/>
      <c r="I8" s="525"/>
      <c r="J8" s="525"/>
      <c r="K8" s="525"/>
      <c r="L8" s="525"/>
      <c r="M8" s="525"/>
      <c r="N8" s="525"/>
      <c r="O8" s="526"/>
    </row>
    <row r="9" spans="2:15" ht="17.5">
      <c r="B9" s="524"/>
      <c r="C9" s="529" t="s">
        <v>1516</v>
      </c>
      <c r="D9" s="529"/>
      <c r="E9" s="529"/>
      <c r="F9" s="529"/>
      <c r="G9" s="529"/>
      <c r="H9" s="529"/>
      <c r="I9" s="529"/>
      <c r="J9" s="529"/>
      <c r="K9" s="529"/>
      <c r="L9" s="525"/>
      <c r="M9" s="525"/>
      <c r="N9" s="525"/>
      <c r="O9" s="526"/>
    </row>
    <row r="10" spans="2:15">
      <c r="B10" s="524"/>
      <c r="C10" s="525"/>
      <c r="D10" s="525"/>
      <c r="E10" s="525"/>
      <c r="F10" s="525"/>
      <c r="G10" s="525"/>
      <c r="H10" s="525"/>
      <c r="I10" s="525"/>
      <c r="J10" s="525"/>
      <c r="K10" s="525"/>
      <c r="L10" s="525"/>
      <c r="M10" s="525"/>
      <c r="N10" s="525"/>
      <c r="O10" s="526"/>
    </row>
    <row r="11" spans="2:15">
      <c r="B11" s="524"/>
      <c r="C11" s="525"/>
      <c r="D11" s="525"/>
      <c r="E11" s="525"/>
      <c r="F11" s="525"/>
      <c r="G11" s="525"/>
      <c r="H11" s="525"/>
      <c r="I11" s="525"/>
      <c r="J11" s="525"/>
      <c r="K11" s="525"/>
      <c r="L11" s="525"/>
      <c r="M11" s="525"/>
      <c r="N11" s="525"/>
      <c r="O11" s="526"/>
    </row>
    <row r="12" spans="2:15">
      <c r="B12" s="524"/>
      <c r="C12" s="525"/>
      <c r="D12" s="525"/>
      <c r="E12" s="525"/>
      <c r="F12" s="525"/>
      <c r="G12" s="525"/>
      <c r="H12" s="525"/>
      <c r="I12" s="525"/>
      <c r="J12" s="525"/>
      <c r="K12" s="525"/>
      <c r="L12" s="525"/>
      <c r="M12" s="525"/>
      <c r="N12" s="525"/>
      <c r="O12" s="526"/>
    </row>
    <row r="13" spans="2:15">
      <c r="B13" s="524"/>
      <c r="C13" s="85" t="s">
        <v>1520</v>
      </c>
      <c r="D13" s="85" t="s">
        <v>1536</v>
      </c>
      <c r="E13" s="525"/>
      <c r="F13" s="525"/>
      <c r="G13" s="525"/>
      <c r="H13" s="525"/>
      <c r="I13" s="525"/>
      <c r="J13" s="525"/>
      <c r="K13" s="525"/>
      <c r="L13" s="525"/>
      <c r="M13" s="525"/>
      <c r="N13" s="525"/>
      <c r="O13" s="526"/>
    </row>
    <row r="14" spans="2:15">
      <c r="B14" s="524"/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6"/>
    </row>
    <row r="15" spans="2:15">
      <c r="B15" s="524"/>
      <c r="C15" s="525"/>
      <c r="D15" s="525"/>
      <c r="E15" s="525"/>
      <c r="F15" s="525"/>
      <c r="G15" s="525"/>
      <c r="H15" s="525"/>
      <c r="I15" s="525"/>
      <c r="J15" s="525"/>
      <c r="K15" s="525"/>
      <c r="L15" s="525"/>
      <c r="M15" s="525"/>
      <c r="N15" s="525"/>
      <c r="O15" s="526"/>
    </row>
    <row r="16" spans="2:15">
      <c r="B16" s="524"/>
      <c r="C16" s="97" t="s">
        <v>1517</v>
      </c>
      <c r="D16" s="525"/>
      <c r="E16" s="525"/>
      <c r="F16" s="525"/>
      <c r="G16" s="525"/>
      <c r="H16" s="525"/>
      <c r="I16" s="525"/>
      <c r="J16" s="525"/>
      <c r="K16" s="525"/>
      <c r="L16" s="525"/>
      <c r="M16" s="525"/>
      <c r="N16" s="525"/>
      <c r="O16" s="526"/>
    </row>
    <row r="17" spans="2:15">
      <c r="B17" s="524"/>
      <c r="C17" s="530"/>
      <c r="D17" s="530"/>
      <c r="E17" s="530"/>
      <c r="F17" s="530"/>
      <c r="G17" s="525"/>
      <c r="H17" s="525"/>
      <c r="I17" s="525"/>
      <c r="J17" s="525"/>
      <c r="K17" s="525"/>
      <c r="L17" s="525"/>
      <c r="M17" s="525"/>
      <c r="N17" s="525"/>
      <c r="O17" s="526"/>
    </row>
    <row r="18" spans="2:15">
      <c r="B18" s="524"/>
      <c r="C18" s="85" t="s">
        <v>1518</v>
      </c>
      <c r="D18" s="85"/>
      <c r="E18" s="85"/>
      <c r="F18" s="85"/>
      <c r="G18" s="531" t="s">
        <v>1519</v>
      </c>
      <c r="H18" s="531"/>
      <c r="I18" s="531"/>
      <c r="J18" s="531"/>
      <c r="K18" s="525"/>
      <c r="L18" s="525"/>
      <c r="M18" s="525"/>
      <c r="N18" s="525"/>
      <c r="O18" s="526"/>
    </row>
    <row r="19" spans="2:15">
      <c r="B19" s="524"/>
      <c r="C19" s="525"/>
      <c r="D19" s="525"/>
      <c r="E19" s="525"/>
      <c r="F19" s="525"/>
      <c r="G19" s="525"/>
      <c r="H19" s="525"/>
      <c r="I19" s="525"/>
      <c r="J19" s="525"/>
      <c r="K19" s="525"/>
      <c r="L19" s="525"/>
      <c r="M19" s="525"/>
      <c r="N19" s="525"/>
      <c r="O19" s="526"/>
    </row>
    <row r="20" spans="2:15">
      <c r="B20" s="524"/>
      <c r="C20" s="525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6"/>
    </row>
    <row r="21" spans="2:15">
      <c r="B21" s="524"/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6"/>
    </row>
    <row r="22" spans="2:15">
      <c r="B22" s="524"/>
      <c r="C22" s="525"/>
      <c r="D22" s="525"/>
      <c r="E22" s="525"/>
      <c r="F22" s="525"/>
      <c r="G22" s="525"/>
      <c r="H22" s="525"/>
      <c r="I22" s="525"/>
      <c r="J22" s="525"/>
      <c r="K22" s="525"/>
      <c r="L22" s="525"/>
      <c r="M22" s="525"/>
      <c r="N22" s="525"/>
      <c r="O22" s="526"/>
    </row>
    <row r="23" spans="2:15">
      <c r="B23" s="524"/>
      <c r="C23" s="525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6"/>
    </row>
    <row r="24" spans="2:15">
      <c r="B24" s="524"/>
      <c r="C24" s="525"/>
      <c r="D24" s="525"/>
      <c r="E24" s="525"/>
      <c r="F24" s="525"/>
      <c r="G24" s="525"/>
      <c r="H24" s="525"/>
      <c r="I24" s="525"/>
      <c r="J24" s="525"/>
      <c r="K24" s="525"/>
      <c r="L24" s="525"/>
      <c r="M24" s="525"/>
      <c r="N24" s="525"/>
      <c r="O24" s="526"/>
    </row>
    <row r="25" spans="2:15">
      <c r="B25" s="524"/>
      <c r="C25" s="525"/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5"/>
      <c r="O25" s="526"/>
    </row>
    <row r="26" spans="2:15">
      <c r="B26" s="524"/>
      <c r="C26" s="525"/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5"/>
      <c r="O26" s="526"/>
    </row>
    <row r="27" spans="2:15" ht="15" thickBot="1">
      <c r="B27" s="532"/>
      <c r="C27" s="533"/>
      <c r="D27" s="533"/>
      <c r="E27" s="533"/>
      <c r="F27" s="533"/>
      <c r="G27" s="533"/>
      <c r="H27" s="533"/>
      <c r="I27" s="533"/>
      <c r="J27" s="533"/>
      <c r="K27" s="533"/>
      <c r="L27" s="533"/>
      <c r="M27" s="533"/>
      <c r="N27" s="533"/>
      <c r="O27" s="534"/>
    </row>
  </sheetData>
  <sheetProtection algorithmName="SHA-512" hashValue="s9IeUXb5W2K7w4KDMc7yR6DqFxhF+mqyiAGY17NwnJSnlgLZvPsyHE2VO+jKK0MSVHix8Oznw++EpDWyqTR1nA==" saltValue="TGgQO7bcP8WkSNj9k3fGWQ==" spinCount="100000" sheet="1" objects="1" scenarios="1"/>
  <hyperlinks>
    <hyperlink ref="G18" r:id="rId1" display="mailto:support-waermeplattform@disy.net" xr:uid="{B040CC88-7DBE-46AA-B44F-A6847ED06277}"/>
    <hyperlink ref="G18:J18" r:id="rId2" display="support-waermeplattform@disy.net" xr:uid="{91563FFE-DE42-45D5-BFCD-A4FA12A395C4}"/>
  </hyperlinks>
  <pageMargins left="0.7" right="0.7" top="0.78740157499999996" bottom="0.78740157499999996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X47"/>
  <sheetViews>
    <sheetView showGridLines="0" topLeftCell="A4" zoomScale="80" zoomScaleNormal="80" workbookViewId="0">
      <selection activeCell="H20" sqref="H20"/>
    </sheetView>
  </sheetViews>
  <sheetFormatPr baseColWidth="10" defaultColWidth="8.81640625" defaultRowHeight="16"/>
  <cols>
    <col min="1" max="1" width="5.36328125" style="55" customWidth="1"/>
    <col min="2" max="2" width="8.81640625" style="55"/>
    <col min="3" max="3" width="97.08984375" style="55" customWidth="1"/>
    <col min="4" max="4" width="29" style="55" customWidth="1"/>
    <col min="5" max="5" width="29.453125" style="55" customWidth="1"/>
    <col min="6" max="6" width="21.1796875" style="55" customWidth="1"/>
    <col min="7" max="23" width="8.81640625" style="55"/>
    <col min="24" max="24" width="0" style="55" hidden="1" customWidth="1"/>
    <col min="25" max="16384" width="8.81640625" style="55"/>
  </cols>
  <sheetData>
    <row r="1" spans="1:12">
      <c r="A1" s="303"/>
      <c r="B1" s="340"/>
      <c r="C1" s="341"/>
      <c r="D1" s="342"/>
      <c r="E1" s="342"/>
      <c r="F1" s="342"/>
      <c r="G1" s="342"/>
      <c r="H1" s="342"/>
      <c r="I1" s="342"/>
      <c r="J1" s="342"/>
      <c r="K1" s="54"/>
      <c r="L1" s="54"/>
    </row>
    <row r="2" spans="1:12">
      <c r="A2" s="54"/>
      <c r="B2" s="56"/>
      <c r="C2" s="57"/>
      <c r="D2" s="54"/>
      <c r="E2" s="54"/>
      <c r="F2" s="54"/>
      <c r="G2" s="54"/>
      <c r="H2" s="54"/>
      <c r="I2" s="54"/>
      <c r="J2" s="54"/>
      <c r="L2" s="54"/>
    </row>
    <row r="3" spans="1:12" ht="20">
      <c r="A3" s="58"/>
      <c r="B3" s="48" t="s">
        <v>1</v>
      </c>
      <c r="C3" s="59"/>
      <c r="D3" s="59"/>
      <c r="E3" s="59"/>
      <c r="F3" s="59"/>
      <c r="G3" s="59"/>
      <c r="H3" s="58"/>
      <c r="I3" s="58"/>
      <c r="J3" s="58"/>
      <c r="L3" s="54"/>
    </row>
    <row r="4" spans="1:12">
      <c r="A4" s="60"/>
      <c r="B4" s="61"/>
      <c r="C4" s="59"/>
      <c r="D4" s="59"/>
      <c r="E4" s="59"/>
      <c r="F4" s="241"/>
      <c r="G4" s="242"/>
      <c r="H4" s="60"/>
      <c r="I4" s="60"/>
      <c r="J4" s="60"/>
      <c r="L4" s="54"/>
    </row>
    <row r="5" spans="1:12">
      <c r="A5" s="60"/>
      <c r="B5" s="62"/>
      <c r="C5" s="59"/>
      <c r="D5" s="59"/>
      <c r="E5" s="59"/>
      <c r="F5" s="59"/>
      <c r="G5" s="60"/>
      <c r="H5" s="60"/>
      <c r="I5" s="60"/>
      <c r="K5" s="54"/>
    </row>
    <row r="6" spans="1:12" ht="17.5">
      <c r="A6" s="63"/>
      <c r="B6" s="64" t="s">
        <v>2</v>
      </c>
      <c r="C6" s="65"/>
      <c r="D6" s="66"/>
      <c r="E6" s="3"/>
      <c r="F6" s="66"/>
      <c r="G6" s="66"/>
      <c r="H6" s="54"/>
      <c r="I6" s="54"/>
      <c r="J6" s="54"/>
      <c r="L6" s="54"/>
    </row>
    <row r="7" spans="1:12">
      <c r="A7" s="54"/>
      <c r="B7" s="25" t="s">
        <v>3</v>
      </c>
      <c r="C7" s="26"/>
      <c r="D7" s="27"/>
      <c r="E7" s="60"/>
      <c r="F7" s="67"/>
      <c r="G7" s="67"/>
      <c r="H7" s="67"/>
      <c r="I7" s="68"/>
      <c r="J7" s="68"/>
      <c r="L7" s="54"/>
    </row>
    <row r="8" spans="1:12">
      <c r="A8" s="54"/>
      <c r="B8" s="69"/>
      <c r="C8" s="29" t="s">
        <v>4</v>
      </c>
      <c r="D8" s="70"/>
      <c r="E8" s="60"/>
      <c r="F8" s="67"/>
      <c r="G8" s="31"/>
      <c r="H8" s="32"/>
      <c r="I8" s="60"/>
      <c r="J8" s="67"/>
      <c r="K8" s="54"/>
      <c r="L8" s="54"/>
    </row>
    <row r="9" spans="1:12">
      <c r="A9" s="54"/>
      <c r="B9" s="71"/>
      <c r="C9" s="29" t="s">
        <v>5</v>
      </c>
      <c r="D9" s="72"/>
      <c r="E9" s="73"/>
      <c r="F9" s="60"/>
      <c r="G9" s="31"/>
      <c r="H9" s="32"/>
      <c r="I9" s="60"/>
      <c r="J9" s="60"/>
      <c r="K9" s="54"/>
      <c r="L9" s="54"/>
    </row>
    <row r="10" spans="1:12">
      <c r="A10" s="54"/>
      <c r="B10" s="74"/>
      <c r="C10" s="29" t="s">
        <v>6</v>
      </c>
      <c r="D10" s="72"/>
      <c r="E10" s="73"/>
      <c r="F10" s="60"/>
      <c r="G10" s="31"/>
      <c r="H10" s="32"/>
      <c r="I10" s="60"/>
      <c r="J10" s="60"/>
      <c r="K10" s="54"/>
      <c r="L10" s="54"/>
    </row>
    <row r="11" spans="1:12">
      <c r="A11" s="54"/>
      <c r="B11" s="36"/>
      <c r="C11" s="37" t="s">
        <v>7</v>
      </c>
      <c r="D11" s="72"/>
      <c r="E11" s="73"/>
      <c r="F11" s="60"/>
      <c r="G11" s="31"/>
      <c r="H11" s="32"/>
      <c r="I11" s="60"/>
      <c r="J11" s="60"/>
      <c r="K11" s="54"/>
      <c r="L11" s="54"/>
    </row>
    <row r="12" spans="1:12">
      <c r="A12" s="54"/>
      <c r="B12" s="75"/>
      <c r="C12" s="73"/>
      <c r="D12" s="73"/>
      <c r="E12" s="73"/>
      <c r="F12" s="60"/>
      <c r="G12" s="76"/>
      <c r="H12" s="77"/>
      <c r="I12" s="77"/>
      <c r="J12" s="78"/>
      <c r="K12" s="54"/>
      <c r="L12" s="54"/>
    </row>
    <row r="13" spans="1:12">
      <c r="A13" s="54"/>
      <c r="B13" s="79" t="s">
        <v>8</v>
      </c>
      <c r="C13" s="47" t="s">
        <v>9</v>
      </c>
      <c r="D13" s="38"/>
      <c r="E13" s="39"/>
      <c r="F13" s="80"/>
      <c r="G13" s="80"/>
      <c r="H13" s="80"/>
      <c r="I13" s="81"/>
      <c r="J13" s="82"/>
      <c r="K13" s="54"/>
      <c r="L13" s="54"/>
    </row>
    <row r="14" spans="1:12" ht="17.25" customHeight="1">
      <c r="A14" s="54"/>
      <c r="B14" s="343"/>
      <c r="C14" s="344" t="s">
        <v>10</v>
      </c>
      <c r="D14" s="345"/>
      <c r="E14" s="339"/>
      <c r="F14" s="346"/>
      <c r="G14" s="345"/>
      <c r="H14" s="345"/>
      <c r="I14" s="345"/>
      <c r="J14" s="345"/>
      <c r="K14" s="54"/>
      <c r="L14" s="54"/>
    </row>
    <row r="15" spans="1:12">
      <c r="A15" s="63"/>
      <c r="B15" s="75"/>
      <c r="C15" s="83"/>
      <c r="D15" s="75"/>
      <c r="E15" s="75"/>
      <c r="F15" s="75"/>
      <c r="G15" s="75"/>
      <c r="H15" s="75"/>
      <c r="I15" s="75"/>
      <c r="J15" s="75"/>
      <c r="K15" s="54"/>
      <c r="L15" s="54"/>
    </row>
    <row r="16" spans="1:12" ht="17.25" customHeight="1">
      <c r="A16" s="75"/>
      <c r="B16" s="347"/>
      <c r="C16" s="348" t="s">
        <v>11</v>
      </c>
      <c r="D16" s="347"/>
      <c r="E16" s="347"/>
      <c r="F16" s="347"/>
      <c r="G16" s="347"/>
      <c r="H16" s="347"/>
      <c r="I16" s="347"/>
      <c r="J16" s="347"/>
      <c r="K16" s="54"/>
      <c r="L16" s="54"/>
    </row>
    <row r="17" spans="1:24">
      <c r="A17" s="63"/>
      <c r="B17" s="56"/>
      <c r="C17" s="57"/>
      <c r="D17" s="84" t="s">
        <v>12</v>
      </c>
      <c r="E17" s="54"/>
      <c r="F17" s="54"/>
      <c r="G17" s="54"/>
      <c r="H17" s="54"/>
      <c r="I17" s="54"/>
      <c r="J17" s="54"/>
      <c r="K17" s="54"/>
      <c r="L17" s="54"/>
    </row>
    <row r="18" spans="1:24">
      <c r="E18" s="55" t="s">
        <v>1408</v>
      </c>
      <c r="F18" s="55" t="s">
        <v>1530</v>
      </c>
    </row>
    <row r="19" spans="1:24" ht="30" customHeight="1">
      <c r="A19" s="60"/>
      <c r="B19" s="414" t="s">
        <v>13</v>
      </c>
      <c r="C19" s="409" t="s">
        <v>190</v>
      </c>
      <c r="D19" s="478"/>
      <c r="E19" s="410" t="str">
        <f>IFERROR(_xlfn.XLOOKUP(D19,Bevölkerung!$B$2:$B$1102,Bevölkerung!$A$2:$A$1102),"")</f>
        <v/>
      </c>
      <c r="F19" s="411" t="str">
        <f>IFERROR(_xlfn.XLOOKUP(D19,Bevölkerung!$B$2:$B$1102,Bevölkerung!$F$2:$F$1102),"")</f>
        <v/>
      </c>
      <c r="G19" s="54"/>
      <c r="H19" s="535" t="str">
        <f>IF(D19="","Kommune auswählen!","")</f>
        <v>Kommune auswählen!</v>
      </c>
      <c r="I19" s="54"/>
      <c r="J19" s="54"/>
      <c r="X19" s="54" t="s">
        <v>1409</v>
      </c>
    </row>
    <row r="20" spans="1:24" ht="30" customHeight="1">
      <c r="A20" s="60"/>
      <c r="B20" s="415" t="s">
        <v>14</v>
      </c>
      <c r="C20" s="409" t="s">
        <v>1413</v>
      </c>
      <c r="D20" s="328"/>
      <c r="E20" s="535" t="str">
        <f>IF(D20="","Jahr auswählen!","")</f>
        <v>Jahr auswählen!</v>
      </c>
      <c r="F20" s="54"/>
      <c r="G20" s="54"/>
      <c r="H20" s="54"/>
      <c r="I20" s="54"/>
      <c r="X20" s="54" t="s">
        <v>1417</v>
      </c>
    </row>
    <row r="21" spans="1:24" ht="30" customHeight="1">
      <c r="A21" s="58"/>
      <c r="B21" s="414" t="s">
        <v>15</v>
      </c>
      <c r="C21" s="517" t="s">
        <v>204</v>
      </c>
      <c r="D21" s="412"/>
      <c r="E21" s="2"/>
      <c r="F21" s="58"/>
      <c r="G21" s="58"/>
      <c r="H21" s="58"/>
      <c r="I21" s="58"/>
      <c r="J21" s="58"/>
      <c r="X21" s="54" t="s">
        <v>1418</v>
      </c>
    </row>
    <row r="22" spans="1:24" ht="30" customHeight="1">
      <c r="A22" s="60"/>
      <c r="B22" s="414" t="s">
        <v>16</v>
      </c>
      <c r="C22" s="518" t="s">
        <v>18</v>
      </c>
      <c r="D22" s="328"/>
      <c r="E22" s="535" t="str">
        <f>IF(D22="","Jahr auswählen!","")</f>
        <v>Jahr auswählen!</v>
      </c>
      <c r="F22" s="89"/>
      <c r="G22" s="54"/>
      <c r="H22" s="54"/>
      <c r="I22" s="54"/>
      <c r="X22" s="54" t="s">
        <v>1414</v>
      </c>
    </row>
    <row r="23" spans="1:24" ht="30" customHeight="1">
      <c r="A23" s="60"/>
      <c r="B23" s="416" t="s">
        <v>17</v>
      </c>
      <c r="C23" s="518" t="s">
        <v>20</v>
      </c>
      <c r="D23" s="413"/>
      <c r="E23" s="88" t="s">
        <v>196</v>
      </c>
      <c r="F23" s="89"/>
      <c r="G23" s="54"/>
      <c r="H23" s="54"/>
      <c r="I23" s="54"/>
      <c r="J23" s="54"/>
      <c r="X23" s="54" t="s">
        <v>1419</v>
      </c>
    </row>
    <row r="24" spans="1:24" ht="30" customHeight="1">
      <c r="A24" s="60"/>
      <c r="B24" s="416" t="s">
        <v>19</v>
      </c>
      <c r="C24" s="519" t="s">
        <v>22</v>
      </c>
      <c r="D24" s="412"/>
      <c r="E24" s="88"/>
      <c r="F24" s="89"/>
      <c r="G24" s="54"/>
      <c r="H24" s="54"/>
      <c r="I24" s="54"/>
      <c r="J24" s="54"/>
      <c r="X24" s="54" t="s">
        <v>1420</v>
      </c>
    </row>
    <row r="25" spans="1:24" ht="30" customHeight="1">
      <c r="A25" s="60"/>
      <c r="B25" s="416" t="s">
        <v>21</v>
      </c>
      <c r="C25" s="519" t="s">
        <v>139</v>
      </c>
      <c r="D25" s="412"/>
      <c r="E25" s="88"/>
      <c r="F25" s="89"/>
      <c r="G25" s="54"/>
      <c r="H25" s="54"/>
      <c r="I25" s="54"/>
      <c r="J25" s="54"/>
      <c r="X25" s="54" t="s">
        <v>1421</v>
      </c>
    </row>
    <row r="26" spans="1:24" ht="30" customHeight="1">
      <c r="A26" s="60"/>
      <c r="B26" s="416" t="s">
        <v>24</v>
      </c>
      <c r="C26" s="519" t="s">
        <v>1397</v>
      </c>
      <c r="D26" s="412"/>
      <c r="E26" s="88"/>
      <c r="F26" s="89"/>
      <c r="G26" s="54"/>
      <c r="H26" s="54"/>
      <c r="I26" s="54"/>
      <c r="J26" s="54"/>
      <c r="X26" s="54" t="s">
        <v>1422</v>
      </c>
    </row>
    <row r="27" spans="1:24" ht="33" customHeight="1">
      <c r="A27" s="60"/>
      <c r="B27" s="416" t="s">
        <v>25</v>
      </c>
      <c r="C27" s="519" t="s">
        <v>1398</v>
      </c>
      <c r="D27" s="412"/>
      <c r="E27" s="88"/>
      <c r="F27" s="89"/>
      <c r="G27" s="54"/>
      <c r="H27" s="54"/>
      <c r="I27" s="54"/>
      <c r="J27" s="54"/>
      <c r="X27" s="54" t="s">
        <v>1423</v>
      </c>
    </row>
    <row r="28" spans="1:24" ht="30" customHeight="1">
      <c r="A28" s="60"/>
      <c r="B28" s="416" t="s">
        <v>27</v>
      </c>
      <c r="C28" s="519" t="s">
        <v>1361</v>
      </c>
      <c r="D28" s="412"/>
      <c r="E28" s="88"/>
      <c r="F28" s="89"/>
      <c r="G28" s="54"/>
      <c r="H28" s="54"/>
      <c r="I28" s="54"/>
      <c r="J28" s="54"/>
      <c r="X28" s="54" t="s">
        <v>1424</v>
      </c>
    </row>
    <row r="29" spans="1:24">
      <c r="A29" s="60"/>
      <c r="B29" s="56"/>
      <c r="C29" s="92"/>
      <c r="D29" s="93"/>
      <c r="E29" s="94"/>
      <c r="F29" s="93"/>
      <c r="G29" s="54"/>
      <c r="H29" s="54"/>
      <c r="I29" s="54"/>
      <c r="J29" s="54"/>
      <c r="X29" s="54"/>
    </row>
    <row r="30" spans="1:24" ht="17.5">
      <c r="A30" s="95"/>
      <c r="B30" s="347"/>
      <c r="C30" s="348" t="s">
        <v>23</v>
      </c>
      <c r="D30" s="347"/>
      <c r="E30" s="347"/>
      <c r="F30" s="347"/>
      <c r="G30" s="347"/>
      <c r="H30" s="347"/>
      <c r="I30" s="347"/>
      <c r="J30" s="347"/>
      <c r="X30" s="54"/>
    </row>
    <row r="31" spans="1:24">
      <c r="A31" s="75"/>
      <c r="B31" s="83"/>
      <c r="C31" s="96"/>
      <c r="D31" s="97" t="s">
        <v>12</v>
      </c>
      <c r="E31" s="75"/>
      <c r="F31" s="75"/>
      <c r="G31" s="75"/>
      <c r="H31" s="75"/>
      <c r="I31" s="75"/>
      <c r="J31" s="75"/>
      <c r="X31" s="54"/>
    </row>
    <row r="32" spans="1:24" ht="19.5" customHeight="1">
      <c r="A32" s="54"/>
      <c r="B32" s="90" t="s">
        <v>29</v>
      </c>
      <c r="C32" s="98" t="s">
        <v>26</v>
      </c>
      <c r="D32" s="267"/>
      <c r="E32" s="75"/>
      <c r="F32" s="75"/>
      <c r="G32" s="75"/>
      <c r="H32" s="75"/>
      <c r="I32" s="75"/>
      <c r="J32" s="75"/>
      <c r="X32" s="54"/>
    </row>
    <row r="33" spans="1:24" ht="20.25" customHeight="1">
      <c r="A33" s="54"/>
      <c r="B33" s="90" t="s">
        <v>31</v>
      </c>
      <c r="C33" s="98" t="s">
        <v>28</v>
      </c>
      <c r="D33" s="268"/>
      <c r="E33" s="75"/>
      <c r="F33" s="75"/>
      <c r="G33" s="75"/>
      <c r="H33" s="75"/>
      <c r="I33" s="75"/>
      <c r="J33" s="75"/>
      <c r="X33" s="54" t="s">
        <v>1427</v>
      </c>
    </row>
    <row r="34" spans="1:24" ht="20.25" customHeight="1">
      <c r="A34" s="54"/>
      <c r="B34" s="90" t="s">
        <v>33</v>
      </c>
      <c r="C34" s="98" t="s">
        <v>30</v>
      </c>
      <c r="D34" s="268"/>
      <c r="E34" s="75"/>
      <c r="G34" s="75"/>
      <c r="H34" s="75"/>
      <c r="I34" s="75"/>
      <c r="J34" s="75"/>
      <c r="X34" s="54"/>
    </row>
    <row r="35" spans="1:24" ht="21" customHeight="1">
      <c r="A35" s="54"/>
      <c r="B35" s="90" t="s">
        <v>35</v>
      </c>
      <c r="C35" s="99" t="s">
        <v>32</v>
      </c>
      <c r="D35" s="268"/>
      <c r="E35" s="75"/>
      <c r="F35" s="75"/>
      <c r="G35" s="75"/>
      <c r="H35" s="75"/>
      <c r="I35" s="75"/>
      <c r="J35" s="75"/>
      <c r="X35" s="54"/>
    </row>
    <row r="36" spans="1:24" ht="20.25" customHeight="1">
      <c r="A36" s="54"/>
      <c r="B36" s="90" t="s">
        <v>38</v>
      </c>
      <c r="C36" s="98" t="s">
        <v>34</v>
      </c>
      <c r="D36" s="268"/>
      <c r="E36" s="75"/>
      <c r="F36" s="75"/>
      <c r="G36" s="75"/>
      <c r="H36" s="75"/>
      <c r="I36" s="75"/>
      <c r="J36" s="75"/>
      <c r="X36" s="54"/>
    </row>
    <row r="37" spans="1:24" ht="22.5" customHeight="1">
      <c r="A37" s="54"/>
      <c r="B37" s="100" t="s">
        <v>40</v>
      </c>
      <c r="C37" s="98" t="s">
        <v>36</v>
      </c>
      <c r="D37" s="269"/>
      <c r="E37" s="75"/>
      <c r="F37" s="75"/>
      <c r="G37" s="75"/>
      <c r="H37" s="75"/>
      <c r="I37" s="75"/>
      <c r="J37" s="75"/>
      <c r="X37" s="54"/>
    </row>
    <row r="38" spans="1:24" ht="22.5" customHeight="1">
      <c r="A38" s="54"/>
      <c r="B38" s="100" t="s">
        <v>1362</v>
      </c>
      <c r="C38" s="98" t="s">
        <v>1512</v>
      </c>
      <c r="D38" s="269"/>
      <c r="E38" s="75"/>
      <c r="F38" s="75"/>
      <c r="G38" s="75"/>
      <c r="H38" s="75"/>
      <c r="I38" s="75"/>
      <c r="J38" s="75"/>
      <c r="X38" s="54" t="s">
        <v>1486</v>
      </c>
    </row>
    <row r="39" spans="1:24">
      <c r="A39" s="54"/>
      <c r="B39" s="56"/>
      <c r="C39" s="83"/>
      <c r="D39" s="101"/>
      <c r="E39" s="75"/>
      <c r="F39" s="75"/>
      <c r="G39" s="75"/>
      <c r="H39" s="75"/>
      <c r="I39" s="75"/>
      <c r="J39" s="75"/>
      <c r="X39" s="54"/>
    </row>
    <row r="40" spans="1:24" ht="17.5">
      <c r="A40" s="54"/>
      <c r="B40" s="347"/>
      <c r="C40" s="348" t="s">
        <v>37</v>
      </c>
      <c r="D40" s="347"/>
      <c r="E40" s="347"/>
      <c r="F40" s="347"/>
      <c r="G40" s="347"/>
      <c r="H40" s="347"/>
      <c r="I40" s="347"/>
      <c r="J40" s="347"/>
      <c r="X40" s="54"/>
    </row>
    <row r="41" spans="1:24">
      <c r="A41" s="54"/>
      <c r="B41" s="56"/>
      <c r="C41" s="57"/>
      <c r="D41" s="102" t="s">
        <v>12</v>
      </c>
      <c r="E41" s="54"/>
      <c r="F41" s="54"/>
      <c r="G41" s="54"/>
      <c r="H41" s="54"/>
      <c r="I41" s="54"/>
      <c r="J41" s="54"/>
      <c r="X41" s="54"/>
    </row>
    <row r="42" spans="1:24">
      <c r="A42" s="54"/>
      <c r="B42" s="86" t="s">
        <v>1399</v>
      </c>
      <c r="C42" s="91" t="s">
        <v>140</v>
      </c>
      <c r="D42" s="103"/>
      <c r="E42" s="104"/>
      <c r="F42" s="54"/>
      <c r="G42" s="54"/>
      <c r="H42" s="54"/>
      <c r="I42" s="54"/>
      <c r="J42" s="54"/>
      <c r="X42" s="54" t="s">
        <v>1425</v>
      </c>
    </row>
    <row r="43" spans="1:24">
      <c r="A43" s="54"/>
      <c r="B43" s="86" t="s">
        <v>1400</v>
      </c>
      <c r="C43" s="91" t="s">
        <v>41</v>
      </c>
      <c r="D43" s="422"/>
      <c r="E43" s="85" t="s">
        <v>1401</v>
      </c>
      <c r="F43" s="54"/>
      <c r="G43" s="54"/>
      <c r="H43" s="54"/>
      <c r="I43" s="54"/>
      <c r="J43" s="54"/>
      <c r="X43" s="54" t="s">
        <v>1426</v>
      </c>
    </row>
    <row r="44" spans="1:24">
      <c r="A44" s="54"/>
      <c r="B44" s="86" t="s">
        <v>1485</v>
      </c>
      <c r="C44" s="91" t="s">
        <v>42</v>
      </c>
      <c r="D44" s="105"/>
      <c r="E44" s="85" t="s">
        <v>39</v>
      </c>
      <c r="F44" s="54"/>
      <c r="G44" s="54"/>
      <c r="H44" s="54"/>
      <c r="I44" s="54"/>
      <c r="J44" s="54"/>
      <c r="X44" s="54" t="s">
        <v>42</v>
      </c>
    </row>
    <row r="45" spans="1:24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24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24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</row>
  </sheetData>
  <sheetProtection algorithmName="SHA-512" hashValue="NyeJCNBAl9jaT3MDvKTCTHMaWJa7StoNpopwmxwcxk6R+qbIqvEDcdP8YojPcBawfyGUvdiaqdYXTtHVVeJF6g==" saltValue="Zd9Ie6vXlSKydf5ijMJ5Bg==" spinCount="100000" sheet="1" objects="1" scenarios="1"/>
  <phoneticPr fontId="6" type="noConversion"/>
  <conditionalFormatting sqref="D19">
    <cfRule type="expression" dxfId="0" priority="1">
      <formula>IF(#REF!="Nein",TRUE,FALSE)</formula>
    </cfRule>
  </conditionalFormatting>
  <dataValidations count="9">
    <dataValidation type="list" allowBlank="1" showInputMessage="1" showErrorMessage="1" sqref="D21 D24 D28:D29" xr:uid="{00000000-0002-0000-0100-000000000000}">
      <formula1>"Ja, Nein"</formula1>
    </dataValidation>
    <dataValidation type="custom" allowBlank="1" showInputMessage="1" showErrorMessage="1" error="In diesem Feld sind nur textliche Angaben möglich!" sqref="D33:D36" xr:uid="{00000000-0002-0000-0100-000001000000}">
      <formula1>ISTEXT(D33)</formula1>
    </dataValidation>
    <dataValidation type="date" allowBlank="1" showInputMessage="1" showErrorMessage="1" error="Bitte geben Sie ein gültiges Datum an!" sqref="D44" xr:uid="{00000000-0002-0000-0100-000002000000}">
      <formula1>40179</formula1>
      <formula2>55134</formula2>
    </dataValidation>
    <dataValidation allowBlank="1" showInputMessage="1" showErrorMessage="1" error="Bitte überprüfen Sie Ihre Angabe. In diesem Feld sind nur Zahlen zulässig." sqref="D37:D39" xr:uid="{00000000-0002-0000-0100-000003000000}"/>
    <dataValidation type="list" allowBlank="1" showInputMessage="1" showErrorMessage="1" sqref="D32" xr:uid="{00000000-0002-0000-0100-000004000000}">
      <formula1>"Frau, Herr, Divers, Keine Angabe"</formula1>
    </dataValidation>
    <dataValidation type="list" allowBlank="1" showInputMessage="1" showErrorMessage="1" sqref="D22 D20" xr:uid="{00000000-0002-0000-0100-000005000000}">
      <formula1>"2020, 2021, 2022, 2023, 2024, 2025, 2026, 2027, 2028"</formula1>
    </dataValidation>
    <dataValidation type="list" allowBlank="1" showInputMessage="1" showErrorMessage="1" sqref="D23" xr:uid="{00000000-0002-0000-0100-000006000000}">
      <formula1>"2030, 2031, 2032, 2033, 2034, 2035, 2036, 2037, 2038, 2039, 2040"</formula1>
    </dataValidation>
    <dataValidation type="list" allowBlank="1" showInputMessage="1" showErrorMessage="1" sqref="D42" xr:uid="{00000000-0002-0000-0100-000007000000}">
      <formula1>"WPG / KlimaG BW_2025, KlimaG BW_2023, NKI-RL, Sonstiges"</formula1>
    </dataValidation>
    <dataValidation type="list" allowBlank="1" showInputMessage="1" showErrorMessage="1" sqref="D25:D27" xr:uid="{90BF8548-F1EE-4F2D-A877-D6F1D302DEA2}">
      <mc:AlternateContent xmlns:x12ac="http://schemas.microsoft.com/office/spreadsheetml/2011/1/ac" xmlns:mc="http://schemas.openxmlformats.org/markup-compatibility/2006">
        <mc:Choice Requires="x12ac">
          <x12ac:list>"Ja, für Teilgebiete"," Ja, für gesamtes Gemeindegebiet", Nein</x12ac:list>
        </mc:Choice>
        <mc:Fallback>
          <formula1>"Ja, für Teilgebiete, Ja, für gesamtes Gemeindegebiet, Nein"</formula1>
        </mc:Fallback>
      </mc:AlternateContent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6AE299-7437-4A75-94C6-A868E5646B3D}">
          <x14:formula1>
            <xm:f>Bevölkerung!$B$2:$B$1102</xm:f>
          </x14:formula1>
          <xm:sqref>D19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213"/>
  <sheetViews>
    <sheetView showGridLines="0" topLeftCell="A175" zoomScale="80" zoomScaleNormal="80" zoomScaleSheetLayoutView="90" workbookViewId="0">
      <selection activeCell="E29" sqref="E29"/>
    </sheetView>
  </sheetViews>
  <sheetFormatPr baseColWidth="10" defaultColWidth="11.453125" defaultRowHeight="16"/>
  <cols>
    <col min="1" max="1" width="4.90625" style="55" customWidth="1"/>
    <col min="2" max="2" width="9.54296875" style="55" customWidth="1"/>
    <col min="3" max="3" width="43.1796875" style="55" customWidth="1"/>
    <col min="4" max="4" width="27.54296875" style="55" customWidth="1"/>
    <col min="5" max="5" width="26.453125" style="55" customWidth="1"/>
    <col min="6" max="6" width="16.81640625" style="55" customWidth="1"/>
    <col min="7" max="7" width="29.1796875" style="55" bestFit="1" customWidth="1"/>
    <col min="8" max="8" width="21.54296875" style="55" customWidth="1"/>
    <col min="9" max="9" width="16.453125" style="55" customWidth="1"/>
    <col min="10" max="10" width="25.81640625" style="55" customWidth="1"/>
    <col min="11" max="11" width="18.54296875" style="55" customWidth="1"/>
    <col min="12" max="12" width="5.36328125" style="55" bestFit="1" customWidth="1"/>
    <col min="13" max="13" width="21.81640625" style="55" bestFit="1" customWidth="1"/>
    <col min="14" max="14" width="25.1796875" style="55" customWidth="1"/>
    <col min="15" max="17" width="0" style="55" hidden="1" customWidth="1"/>
    <col min="18" max="22" width="11.453125" style="55"/>
    <col min="23" max="23" width="0" style="55" hidden="1" customWidth="1"/>
    <col min="24" max="24" width="46.81640625" style="55" hidden="1" customWidth="1"/>
    <col min="25" max="25" width="11.453125" style="55" hidden="1" customWidth="1"/>
    <col min="26" max="16384" width="11.453125" style="55"/>
  </cols>
  <sheetData>
    <row r="1" spans="1:11">
      <c r="A1" s="302"/>
      <c r="B1" s="340"/>
      <c r="C1" s="349"/>
      <c r="D1" s="349"/>
      <c r="E1" s="342"/>
      <c r="F1" s="341"/>
      <c r="G1" s="341"/>
      <c r="H1" s="341"/>
      <c r="I1" s="341"/>
      <c r="J1" s="341"/>
      <c r="K1" s="341"/>
    </row>
    <row r="2" spans="1:11">
      <c r="A2" s="54"/>
      <c r="B2" s="56"/>
      <c r="C2" s="131"/>
      <c r="D2" s="131"/>
      <c r="E2" s="54"/>
      <c r="F2" s="54"/>
      <c r="G2" s="54"/>
      <c r="H2" s="54"/>
      <c r="I2" s="54"/>
      <c r="J2" s="54"/>
      <c r="K2" s="54"/>
    </row>
    <row r="3" spans="1:11" ht="20">
      <c r="A3" s="60"/>
      <c r="B3" s="48" t="s">
        <v>1</v>
      </c>
      <c r="C3" s="59"/>
      <c r="D3" s="59"/>
      <c r="E3" s="59"/>
      <c r="F3" s="59"/>
      <c r="G3" s="59"/>
      <c r="H3" s="59"/>
      <c r="I3" s="59"/>
      <c r="J3" s="60"/>
      <c r="K3" s="60"/>
    </row>
    <row r="4" spans="1:11">
      <c r="A4" s="60"/>
      <c r="B4" s="61"/>
      <c r="C4" s="59"/>
      <c r="D4" s="59"/>
      <c r="E4" s="59"/>
      <c r="F4" s="59"/>
      <c r="G4" s="59"/>
      <c r="H4" s="59"/>
      <c r="I4" s="59"/>
      <c r="J4" s="60"/>
      <c r="K4" s="60"/>
    </row>
    <row r="5" spans="1:11">
      <c r="A5" s="60"/>
      <c r="B5" s="61"/>
      <c r="C5" s="59"/>
      <c r="D5" s="59"/>
      <c r="E5" s="59"/>
      <c r="F5" s="59"/>
      <c r="G5" s="59"/>
      <c r="H5" s="59"/>
      <c r="I5" s="59"/>
      <c r="J5" s="60"/>
      <c r="K5" s="60"/>
    </row>
    <row r="6" spans="1:11" ht="17.5">
      <c r="A6" s="54"/>
      <c r="B6" s="22" t="s">
        <v>2</v>
      </c>
      <c r="C6" s="130"/>
      <c r="D6" s="130"/>
      <c r="E6" s="66"/>
      <c r="F6" s="66"/>
      <c r="G6" s="66"/>
      <c r="H6" s="66"/>
      <c r="I6" s="66"/>
      <c r="J6" s="54"/>
      <c r="K6" s="54"/>
    </row>
    <row r="7" spans="1:11">
      <c r="A7" s="54"/>
      <c r="B7" s="25" t="s">
        <v>3</v>
      </c>
      <c r="C7" s="26"/>
      <c r="D7" s="26"/>
      <c r="E7" s="27"/>
      <c r="F7" s="60"/>
      <c r="G7" s="129"/>
      <c r="H7" s="67"/>
      <c r="I7" s="67"/>
      <c r="J7" s="68"/>
      <c r="K7" s="68"/>
    </row>
    <row r="8" spans="1:11">
      <c r="A8" s="54"/>
      <c r="B8" s="294"/>
      <c r="C8" s="29" t="s">
        <v>4</v>
      </c>
      <c r="D8" s="29"/>
      <c r="E8" s="295"/>
      <c r="F8" s="60"/>
      <c r="G8" s="31"/>
      <c r="J8" s="60"/>
      <c r="K8" s="60"/>
    </row>
    <row r="9" spans="1:11">
      <c r="A9" s="54"/>
      <c r="B9" s="296"/>
      <c r="C9" s="29" t="s">
        <v>5</v>
      </c>
      <c r="D9" s="29"/>
      <c r="E9" s="297"/>
      <c r="F9" s="73"/>
      <c r="G9" s="73"/>
      <c r="J9" s="60"/>
      <c r="K9" s="60"/>
    </row>
    <row r="10" spans="1:11">
      <c r="A10" s="54"/>
      <c r="B10" s="298"/>
      <c r="C10" s="29" t="s">
        <v>6</v>
      </c>
      <c r="D10" s="29"/>
      <c r="E10" s="297"/>
      <c r="F10" s="73"/>
      <c r="I10" s="31"/>
      <c r="J10" s="60"/>
      <c r="K10" s="60"/>
    </row>
    <row r="11" spans="1:11">
      <c r="A11" s="54"/>
      <c r="B11" s="299"/>
      <c r="C11" s="37" t="s">
        <v>7</v>
      </c>
      <c r="D11" s="37"/>
      <c r="E11" s="297"/>
      <c r="F11" s="73"/>
      <c r="G11" s="4"/>
      <c r="H11" s="31"/>
      <c r="I11" s="32"/>
      <c r="J11" s="60"/>
      <c r="K11" s="60"/>
    </row>
    <row r="12" spans="1:11">
      <c r="A12" s="54"/>
      <c r="B12" s="300"/>
      <c r="C12" s="293" t="s">
        <v>1359</v>
      </c>
      <c r="D12" s="293"/>
      <c r="E12" s="301"/>
      <c r="F12" s="73"/>
      <c r="G12" s="4"/>
      <c r="H12" s="31"/>
      <c r="I12" s="32"/>
      <c r="J12" s="60"/>
      <c r="K12" s="60"/>
    </row>
    <row r="13" spans="1:11">
      <c r="A13" s="54"/>
      <c r="B13" s="75"/>
      <c r="C13" s="73"/>
      <c r="D13" s="73"/>
      <c r="E13" s="73"/>
      <c r="F13" s="73"/>
      <c r="G13" s="60"/>
      <c r="H13" s="76"/>
      <c r="I13" s="76"/>
      <c r="J13" s="77"/>
      <c r="K13" s="77"/>
    </row>
    <row r="14" spans="1:11">
      <c r="A14" s="54"/>
      <c r="B14" s="79" t="s">
        <v>8</v>
      </c>
      <c r="C14" s="47" t="s">
        <v>9</v>
      </c>
      <c r="D14" s="47"/>
      <c r="E14" s="38"/>
      <c r="F14" s="39"/>
      <c r="G14" s="80"/>
      <c r="H14" s="80"/>
      <c r="I14" s="80"/>
      <c r="J14" s="81"/>
      <c r="K14" s="81"/>
    </row>
    <row r="15" spans="1:11" ht="17.5">
      <c r="A15" s="54"/>
      <c r="B15" s="343"/>
      <c r="C15" s="344" t="s">
        <v>43</v>
      </c>
      <c r="D15" s="344"/>
      <c r="E15" s="345"/>
      <c r="F15" s="339"/>
      <c r="G15" s="346"/>
      <c r="H15" s="345"/>
      <c r="I15" s="345"/>
      <c r="J15" s="345"/>
      <c r="K15" s="345"/>
    </row>
    <row r="16" spans="1:11" s="15" customFormat="1" ht="17.5">
      <c r="A16" s="63"/>
      <c r="B16" s="144"/>
      <c r="C16" s="145"/>
      <c r="D16" s="145"/>
      <c r="E16" s="146"/>
      <c r="F16" s="147"/>
      <c r="G16" s="148"/>
      <c r="H16" s="146"/>
      <c r="I16" s="146"/>
      <c r="J16" s="146"/>
      <c r="K16" s="146"/>
    </row>
    <row r="17" spans="1:24" ht="17.5">
      <c r="A17" s="41"/>
      <c r="B17" s="347"/>
      <c r="C17" s="350" t="s">
        <v>153</v>
      </c>
      <c r="D17" s="347"/>
      <c r="E17" s="347"/>
      <c r="F17" s="347"/>
      <c r="G17" s="347"/>
      <c r="H17" s="347"/>
      <c r="I17" s="347"/>
      <c r="J17" s="347"/>
      <c r="K17" s="347"/>
      <c r="L17" s="44"/>
      <c r="M17" s="44"/>
      <c r="N17" s="44"/>
      <c r="O17" s="44"/>
      <c r="P17" s="44"/>
      <c r="Q17" s="44"/>
      <c r="R17" s="44"/>
      <c r="S17" s="44"/>
      <c r="T17" s="41"/>
      <c r="U17" s="128"/>
    </row>
    <row r="18" spans="1:24" s="15" customFormat="1" ht="17.5">
      <c r="A18" s="41"/>
      <c r="B18" s="44"/>
      <c r="C18" s="149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1"/>
      <c r="U18" s="128"/>
    </row>
    <row r="19" spans="1:24" s="15" customFormat="1">
      <c r="A19" s="41"/>
      <c r="B19" s="44"/>
      <c r="C19" s="52"/>
      <c r="D19" s="52"/>
      <c r="E19" s="356" t="s">
        <v>12</v>
      </c>
      <c r="F19" s="151" t="s">
        <v>46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1"/>
      <c r="U19" s="128"/>
    </row>
    <row r="20" spans="1:24" s="15" customFormat="1">
      <c r="A20" s="41"/>
      <c r="B20" s="53" t="s">
        <v>47</v>
      </c>
      <c r="C20" s="53" t="s">
        <v>1521</v>
      </c>
      <c r="E20" s="142"/>
      <c r="F20" s="329" t="s">
        <v>90</v>
      </c>
      <c r="G20" s="44"/>
      <c r="H20" s="44"/>
      <c r="I20" s="44"/>
      <c r="J20" s="44"/>
      <c r="K20" s="44"/>
      <c r="M20" s="44"/>
      <c r="N20" s="44"/>
      <c r="O20" s="44"/>
      <c r="P20" s="44"/>
      <c r="Q20" s="44"/>
      <c r="R20" s="44"/>
      <c r="S20" s="44"/>
      <c r="T20" s="41"/>
      <c r="U20" s="128"/>
      <c r="X20" s="53" t="s">
        <v>1428</v>
      </c>
    </row>
    <row r="21" spans="1:24" s="15" customFormat="1">
      <c r="A21" s="41"/>
      <c r="B21" s="53" t="s">
        <v>49</v>
      </c>
      <c r="C21" s="53" t="s">
        <v>154</v>
      </c>
      <c r="E21" s="142"/>
      <c r="F21" s="330" t="s">
        <v>90</v>
      </c>
      <c r="G21" s="44"/>
      <c r="H21" s="44"/>
      <c r="I21" s="44"/>
      <c r="J21" s="44"/>
      <c r="K21" s="44"/>
      <c r="M21" s="44"/>
      <c r="N21" s="44"/>
      <c r="O21" s="44"/>
      <c r="P21" s="44"/>
      <c r="Q21" s="44"/>
      <c r="R21" s="44"/>
      <c r="S21" s="44"/>
      <c r="T21" s="41"/>
      <c r="U21" s="128"/>
      <c r="X21" s="53" t="s">
        <v>1429</v>
      </c>
    </row>
    <row r="22" spans="1:24" s="15" customFormat="1">
      <c r="A22" s="41"/>
      <c r="B22" s="53" t="s">
        <v>52</v>
      </c>
      <c r="C22" s="53" t="s">
        <v>155</v>
      </c>
      <c r="E22" s="142"/>
      <c r="F22" s="330" t="s">
        <v>90</v>
      </c>
      <c r="G22" s="44"/>
      <c r="H22" s="44"/>
      <c r="I22" s="44"/>
      <c r="J22" s="44"/>
      <c r="K22" s="44"/>
      <c r="M22" s="44"/>
      <c r="N22" s="44"/>
      <c r="O22" s="44"/>
      <c r="P22" s="44"/>
      <c r="Q22" s="44"/>
      <c r="R22" s="44"/>
      <c r="S22" s="44"/>
      <c r="T22" s="41"/>
      <c r="U22" s="128"/>
      <c r="X22" s="53" t="s">
        <v>1430</v>
      </c>
    </row>
    <row r="23" spans="1:24" s="15" customFormat="1">
      <c r="A23" s="41"/>
      <c r="B23" s="49"/>
      <c r="C23" s="143"/>
      <c r="E23" s="50"/>
      <c r="F23" s="44"/>
      <c r="G23" s="44"/>
      <c r="H23" s="44"/>
      <c r="I23" s="44"/>
      <c r="J23" s="44"/>
      <c r="K23" s="44"/>
      <c r="M23" s="44"/>
      <c r="N23" s="44"/>
      <c r="O23" s="44"/>
      <c r="P23" s="44"/>
      <c r="Q23" s="44"/>
      <c r="R23" s="44"/>
      <c r="S23" s="41"/>
      <c r="T23" s="128"/>
      <c r="X23" s="53"/>
    </row>
    <row r="24" spans="1:24" s="15" customFormat="1">
      <c r="A24" s="41"/>
      <c r="B24" s="44"/>
      <c r="C24" s="42"/>
      <c r="D24" s="124"/>
      <c r="E24" s="43"/>
      <c r="F24" s="44"/>
      <c r="G24" s="44"/>
      <c r="H24" s="44"/>
      <c r="I24" s="44"/>
      <c r="J24" s="44"/>
      <c r="K24" s="44"/>
      <c r="M24" s="44"/>
      <c r="N24" s="44"/>
      <c r="O24" s="44"/>
      <c r="P24" s="44"/>
      <c r="Q24" s="44"/>
      <c r="R24" s="44"/>
      <c r="S24" s="41"/>
      <c r="T24" s="128"/>
      <c r="X24" s="53"/>
    </row>
    <row r="25" spans="1:24" s="15" customFormat="1" ht="17" customHeight="1">
      <c r="A25" s="41"/>
      <c r="B25" s="347"/>
      <c r="C25" s="350" t="s">
        <v>44</v>
      </c>
      <c r="D25" s="350" t="s">
        <v>45</v>
      </c>
      <c r="E25" s="347"/>
      <c r="F25" s="347"/>
      <c r="G25" s="347"/>
      <c r="H25" s="347"/>
      <c r="I25" s="347"/>
      <c r="J25" s="347"/>
      <c r="K25" s="347"/>
      <c r="M25" s="44"/>
      <c r="N25" s="44"/>
      <c r="O25" s="44"/>
      <c r="P25" s="44"/>
      <c r="Q25" s="44"/>
      <c r="R25" s="44"/>
      <c r="S25" s="44"/>
      <c r="T25" s="41"/>
      <c r="U25" s="128"/>
      <c r="X25" s="53"/>
    </row>
    <row r="26" spans="1:24" s="15" customFormat="1" ht="17" customHeight="1">
      <c r="A26" s="41"/>
      <c r="B26" s="44"/>
      <c r="C26" s="149"/>
      <c r="D26" s="149"/>
      <c r="E26" s="44"/>
      <c r="F26" s="44"/>
      <c r="G26" s="44"/>
      <c r="H26" s="44"/>
      <c r="I26" s="44"/>
      <c r="J26" s="44"/>
      <c r="K26" s="44"/>
      <c r="M26" s="44"/>
      <c r="N26" s="44"/>
      <c r="O26" s="44"/>
      <c r="P26" s="44"/>
      <c r="Q26" s="44"/>
      <c r="R26" s="44"/>
      <c r="S26" s="44"/>
      <c r="T26" s="41"/>
      <c r="U26" s="128"/>
      <c r="X26" s="53"/>
    </row>
    <row r="27" spans="1:24" s="15" customFormat="1">
      <c r="A27" s="54"/>
      <c r="B27" s="56"/>
      <c r="C27" s="152"/>
      <c r="D27" s="152"/>
      <c r="E27" s="356" t="s">
        <v>12</v>
      </c>
      <c r="F27" s="151" t="s">
        <v>46</v>
      </c>
      <c r="G27" s="151" t="s">
        <v>135</v>
      </c>
      <c r="H27" s="54"/>
      <c r="I27" s="54"/>
      <c r="J27" s="54"/>
      <c r="K27" s="54"/>
      <c r="M27" s="44"/>
      <c r="N27" s="44"/>
      <c r="O27" s="44"/>
      <c r="P27" s="44"/>
      <c r="Q27" s="44"/>
      <c r="R27" s="44"/>
      <c r="S27" s="44"/>
      <c r="T27" s="41"/>
      <c r="U27" s="128"/>
    </row>
    <row r="28" spans="1:24" s="15" customFormat="1">
      <c r="A28" s="54"/>
      <c r="B28" s="86" t="s">
        <v>56</v>
      </c>
      <c r="C28" s="150" t="s">
        <v>48</v>
      </c>
      <c r="D28" s="123" t="s">
        <v>185</v>
      </c>
      <c r="E28" s="235"/>
      <c r="F28" s="480" t="s">
        <v>90</v>
      </c>
      <c r="G28" s="236"/>
      <c r="H28" s="54"/>
      <c r="I28" s="54"/>
      <c r="J28" s="54"/>
      <c r="K28" s="54"/>
      <c r="M28" s="44"/>
      <c r="N28" s="44"/>
      <c r="O28" s="44"/>
      <c r="P28" s="44"/>
      <c r="Q28" s="44"/>
      <c r="R28" s="44"/>
      <c r="S28" s="44"/>
      <c r="T28" s="41"/>
      <c r="U28" s="128"/>
      <c r="X28" s="53" t="s">
        <v>1431</v>
      </c>
    </row>
    <row r="29" spans="1:24" s="15" customFormat="1" ht="29">
      <c r="A29" s="54"/>
      <c r="B29" s="86" t="s">
        <v>136</v>
      </c>
      <c r="C29" s="150" t="s">
        <v>50</v>
      </c>
      <c r="D29" s="123" t="s">
        <v>51</v>
      </c>
      <c r="E29" s="142"/>
      <c r="F29" s="481" t="s">
        <v>90</v>
      </c>
      <c r="G29" s="237"/>
      <c r="H29" s="54"/>
      <c r="I29" s="54"/>
      <c r="J29" s="54"/>
      <c r="K29" s="54"/>
      <c r="M29" s="44"/>
      <c r="N29" s="44"/>
      <c r="O29" s="44"/>
      <c r="P29" s="44"/>
      <c r="Q29" s="44"/>
      <c r="R29" s="44"/>
      <c r="S29" s="44"/>
      <c r="T29" s="41"/>
      <c r="U29" s="128"/>
      <c r="X29" s="53" t="s">
        <v>1432</v>
      </c>
    </row>
    <row r="30" spans="1:24" s="15" customFormat="1" ht="29">
      <c r="A30" s="54"/>
      <c r="B30" s="86" t="s">
        <v>137</v>
      </c>
      <c r="C30" s="123" t="s">
        <v>53</v>
      </c>
      <c r="D30" s="123" t="s">
        <v>54</v>
      </c>
      <c r="E30" s="479"/>
      <c r="F30" s="482" t="s">
        <v>55</v>
      </c>
      <c r="G30" s="238"/>
      <c r="H30" s="54"/>
      <c r="I30" s="54"/>
      <c r="J30" s="54"/>
      <c r="K30" s="54"/>
      <c r="M30" s="44"/>
      <c r="N30" s="44"/>
      <c r="O30" s="44"/>
      <c r="P30" s="44"/>
      <c r="Q30" s="44"/>
      <c r="R30" s="44"/>
      <c r="S30" s="44"/>
      <c r="T30" s="41"/>
      <c r="U30" s="128"/>
      <c r="X30" s="53" t="s">
        <v>1433</v>
      </c>
    </row>
    <row r="31" spans="1:24" s="15" customFormat="1" ht="29">
      <c r="A31" s="54"/>
      <c r="B31" s="86" t="s">
        <v>60</v>
      </c>
      <c r="C31" s="123" t="s">
        <v>57</v>
      </c>
      <c r="D31" s="123" t="s">
        <v>54</v>
      </c>
      <c r="E31" s="479"/>
      <c r="F31" s="482" t="s">
        <v>55</v>
      </c>
      <c r="G31" s="238"/>
      <c r="H31" s="54"/>
      <c r="I31" s="54"/>
      <c r="J31" s="54"/>
      <c r="K31" s="54"/>
      <c r="M31" s="44"/>
      <c r="N31" s="44"/>
      <c r="O31" s="44"/>
      <c r="P31" s="44"/>
      <c r="Q31" s="44"/>
      <c r="R31" s="44"/>
      <c r="S31" s="44"/>
      <c r="T31" s="41"/>
      <c r="U31" s="128"/>
      <c r="X31" s="53" t="s">
        <v>1434</v>
      </c>
    </row>
    <row r="32" spans="1:24">
      <c r="A32" s="127"/>
      <c r="B32" s="16"/>
      <c r="C32" s="16"/>
      <c r="D32" s="126"/>
      <c r="E32" s="125"/>
      <c r="F32" s="126"/>
      <c r="G32" s="46"/>
      <c r="H32" s="46"/>
      <c r="I32" s="46"/>
      <c r="J32" s="46"/>
      <c r="K32" s="16"/>
      <c r="L32" s="16"/>
      <c r="M32" s="16"/>
      <c r="N32" s="46"/>
      <c r="O32" s="46"/>
      <c r="P32" s="46"/>
      <c r="Q32" s="46"/>
      <c r="R32" s="46"/>
      <c r="S32" s="46"/>
      <c r="T32" s="16"/>
      <c r="U32" s="16"/>
    </row>
    <row r="33" spans="1:24">
      <c r="A33" s="54"/>
      <c r="B33" s="122"/>
      <c r="C33" s="121"/>
      <c r="D33" s="121"/>
      <c r="E33" s="122"/>
      <c r="F33" s="122"/>
      <c r="G33" s="122"/>
      <c r="H33" s="54"/>
      <c r="I33" s="54"/>
      <c r="J33" s="54"/>
      <c r="K33" s="54"/>
    </row>
    <row r="34" spans="1:24" ht="17.5">
      <c r="A34" s="122"/>
      <c r="B34" s="340"/>
      <c r="C34" s="351" t="s">
        <v>58</v>
      </c>
      <c r="D34" s="351"/>
      <c r="E34" s="352"/>
      <c r="F34" s="353"/>
      <c r="G34" s="353"/>
      <c r="H34" s="354"/>
      <c r="I34" s="354"/>
      <c r="J34" s="355"/>
      <c r="K34" s="355"/>
    </row>
    <row r="35" spans="1:24">
      <c r="A35" s="54"/>
      <c r="B35" s="56"/>
      <c r="C35" s="121"/>
      <c r="D35" s="121"/>
      <c r="E35" s="122"/>
      <c r="F35" s="122"/>
      <c r="G35" s="122"/>
      <c r="H35" s="75"/>
      <c r="I35" s="75"/>
      <c r="J35" s="54"/>
      <c r="K35" s="54"/>
    </row>
    <row r="36" spans="1:24" ht="14.75" customHeight="1">
      <c r="A36" s="54"/>
      <c r="B36" s="56"/>
      <c r="C36" s="564" t="s">
        <v>59</v>
      </c>
      <c r="D36" s="564"/>
      <c r="E36" s="564"/>
      <c r="F36" s="564"/>
      <c r="G36" s="564"/>
      <c r="H36" s="75"/>
      <c r="I36" s="75"/>
      <c r="J36" s="54"/>
      <c r="K36" s="54"/>
    </row>
    <row r="37" spans="1:24" ht="14.75" customHeight="1">
      <c r="C37" s="563" t="s">
        <v>1315</v>
      </c>
      <c r="D37" s="563"/>
      <c r="E37" s="563"/>
      <c r="F37" s="563"/>
      <c r="G37" s="563"/>
    </row>
    <row r="38" spans="1:24" ht="32" customHeight="1">
      <c r="A38" s="54"/>
      <c r="B38" s="56"/>
      <c r="C38" s="563"/>
      <c r="D38" s="563"/>
      <c r="E38" s="563"/>
      <c r="F38" s="563"/>
      <c r="G38" s="563"/>
      <c r="H38" s="75"/>
      <c r="I38" s="75"/>
      <c r="J38" s="54"/>
      <c r="K38" s="54"/>
    </row>
    <row r="39" spans="1:24">
      <c r="A39" s="54"/>
      <c r="B39" s="56"/>
      <c r="C39" s="121"/>
      <c r="D39" s="121"/>
      <c r="E39" s="122"/>
      <c r="F39" s="122"/>
      <c r="G39" s="122"/>
      <c r="H39" s="75"/>
      <c r="I39" s="75"/>
      <c r="J39" s="54"/>
      <c r="K39" s="54"/>
    </row>
    <row r="40" spans="1:24">
      <c r="A40" s="86"/>
      <c r="B40" s="86" t="s">
        <v>145</v>
      </c>
      <c r="C40" s="119" t="s">
        <v>1509</v>
      </c>
      <c r="D40" s="119"/>
      <c r="E40" s="118"/>
      <c r="F40" s="117"/>
      <c r="G40" s="116"/>
      <c r="H40" s="115"/>
      <c r="I40" s="115"/>
      <c r="J40" s="117"/>
      <c r="K40" s="117"/>
    </row>
    <row r="41" spans="1:24">
      <c r="A41" s="56"/>
      <c r="B41" s="86"/>
      <c r="C41" s="119"/>
      <c r="D41" s="119"/>
      <c r="E41" s="118"/>
      <c r="F41" s="117"/>
      <c r="G41" s="116"/>
      <c r="H41" s="115"/>
      <c r="I41" s="115"/>
      <c r="J41" s="117"/>
      <c r="K41" s="117"/>
    </row>
    <row r="42" spans="1:24">
      <c r="A42" s="54"/>
      <c r="B42" s="252"/>
      <c r="C42" s="564" t="s">
        <v>1316</v>
      </c>
      <c r="D42" s="564"/>
      <c r="E42" s="564"/>
      <c r="F42" s="564"/>
      <c r="G42" s="564"/>
      <c r="H42" s="134"/>
      <c r="I42" s="134"/>
      <c r="J42" s="134"/>
    </row>
    <row r="43" spans="1:24">
      <c r="A43" s="54"/>
      <c r="B43" s="252"/>
      <c r="C43" s="563" t="s">
        <v>1415</v>
      </c>
      <c r="D43" s="563"/>
      <c r="E43" s="563"/>
      <c r="F43" s="563"/>
      <c r="G43" s="563"/>
      <c r="H43" s="134"/>
      <c r="I43" s="134"/>
      <c r="J43" s="134"/>
    </row>
    <row r="44" spans="1:24">
      <c r="A44" s="54"/>
      <c r="B44" s="56"/>
      <c r="C44" s="114"/>
      <c r="D44" s="114"/>
      <c r="E44" s="92"/>
      <c r="F44" s="110"/>
      <c r="G44" s="122"/>
      <c r="H44" s="122"/>
      <c r="I44" s="122"/>
      <c r="J44" s="54"/>
      <c r="K44" s="54"/>
    </row>
    <row r="45" spans="1:24" ht="27.65" customHeight="1">
      <c r="A45" s="54"/>
      <c r="B45" s="56"/>
      <c r="C45" s="420" t="s">
        <v>1407</v>
      </c>
      <c r="D45" s="569" t="s">
        <v>1525</v>
      </c>
      <c r="E45" s="570"/>
      <c r="F45" s="570"/>
      <c r="G45" s="571"/>
      <c r="H45" s="575"/>
      <c r="I45" s="577" t="s">
        <v>1416</v>
      </c>
      <c r="J45" s="561"/>
      <c r="K45" s="109"/>
      <c r="L45" s="109"/>
    </row>
    <row r="46" spans="1:24">
      <c r="A46" s="54"/>
      <c r="B46" s="56"/>
      <c r="C46" s="420" t="s">
        <v>1414</v>
      </c>
      <c r="D46" s="572"/>
      <c r="E46" s="573"/>
      <c r="F46" s="573"/>
      <c r="G46" s="574"/>
      <c r="H46" s="576"/>
      <c r="I46" s="578"/>
      <c r="J46" s="562"/>
      <c r="K46" s="109"/>
      <c r="L46" s="109"/>
    </row>
    <row r="47" spans="1:24" ht="43.5">
      <c r="A47" s="54"/>
      <c r="B47" s="56"/>
      <c r="C47" s="304" t="s">
        <v>1449</v>
      </c>
      <c r="D47" s="305" t="s">
        <v>61</v>
      </c>
      <c r="E47" s="305" t="s">
        <v>62</v>
      </c>
      <c r="F47" s="305" t="s">
        <v>63</v>
      </c>
      <c r="G47" s="305" t="s">
        <v>64</v>
      </c>
      <c r="H47" s="306" t="s">
        <v>1526</v>
      </c>
      <c r="I47" s="323" t="s">
        <v>65</v>
      </c>
      <c r="J47" s="108" t="s">
        <v>135</v>
      </c>
    </row>
    <row r="48" spans="1:24" ht="16.25" customHeight="1">
      <c r="A48" s="54"/>
      <c r="B48" s="56"/>
      <c r="C48" s="51" t="s">
        <v>66</v>
      </c>
      <c r="D48" s="429"/>
      <c r="E48" s="429"/>
      <c r="F48" s="429"/>
      <c r="G48" s="429"/>
      <c r="H48" s="556"/>
      <c r="I48" s="555" t="str" cm="1">
        <f t="array" ref="I48">_xlfn.IFS(Q48="-","-",H48&gt;SUM(D48:G48),H48,O48="OK",SUM(D48:G48),P48="OK",H48)</f>
        <v>-</v>
      </c>
      <c r="J48" s="483"/>
      <c r="L48" s="550" t="str">
        <f>IF(SUM(D48:G48)&gt;0,IF(H48&gt;0,"Fehler: entweder Aufteilug nach Sektoren ODER Gesammtsumme",""),"")</f>
        <v/>
      </c>
      <c r="O48" s="55" t="str" cm="1">
        <f t="array" ref="O48">IFERROR(_xlfn.IFS(D48="","-",E48="","-",F48="","-",G48="","-"),"OK")</f>
        <v>-</v>
      </c>
      <c r="P48" s="560" t="str" cm="1">
        <f t="array" ref="P48">IFERROR(_xlfn.IFS(H48="","-"),"OK")</f>
        <v>-</v>
      </c>
      <c r="Q48" s="55" t="str" cm="1">
        <f t="array" ref="Q48">IFERROR(_xlfn.IFS(O48&amp;P48="--","-"),"OK")</f>
        <v>-</v>
      </c>
      <c r="S48" s="560"/>
      <c r="X48" s="55" t="s">
        <v>66</v>
      </c>
    </row>
    <row r="49" spans="1:25" ht="16.25" customHeight="1">
      <c r="A49" s="54"/>
      <c r="B49" s="56"/>
      <c r="C49" s="51" t="s">
        <v>67</v>
      </c>
      <c r="D49" s="429"/>
      <c r="E49" s="429"/>
      <c r="F49" s="429"/>
      <c r="G49" s="429"/>
      <c r="H49" s="556"/>
      <c r="I49" s="555" t="str" cm="1">
        <f t="array" ref="I49">_xlfn.IFS(Q49="-","-",O49="OK",SUM(D49:G49),P49="OK",H49)</f>
        <v>-</v>
      </c>
      <c r="J49" s="483"/>
      <c r="L49" s="550" t="str">
        <f t="shared" ref="L49:L79" si="0">IF(SUM(D49:G49)&gt;0,IF(H49&gt;0,"Fehler: entweder Aufteilug nach Sektoren ODER Gesammtsumme",""),"")</f>
        <v/>
      </c>
      <c r="O49" s="55" t="str" cm="1">
        <f t="array" ref="O49">IFERROR(_xlfn.IFS(D49="","-",E49="","-",F49="","-",G49="","-"),"OK")</f>
        <v>-</v>
      </c>
      <c r="P49" s="560" t="str" cm="1">
        <f t="array" ref="P49">IFERROR(_xlfn.IFS(H49="","-"),"OK")</f>
        <v>-</v>
      </c>
      <c r="Q49" s="55" t="str" cm="1">
        <f t="array" ref="Q49">IFERROR(_xlfn.IFS(O49&amp;P49="--","-"),"OK")</f>
        <v>-</v>
      </c>
      <c r="X49" s="55" t="s">
        <v>67</v>
      </c>
    </row>
    <row r="50" spans="1:25" ht="16.25" customHeight="1">
      <c r="A50" s="54"/>
      <c r="B50" s="56"/>
      <c r="C50" s="51" t="s">
        <v>68</v>
      </c>
      <c r="D50" s="429"/>
      <c r="E50" s="429"/>
      <c r="F50" s="429"/>
      <c r="G50" s="429"/>
      <c r="H50" s="556"/>
      <c r="I50" s="555" t="str" cm="1">
        <f t="array" ref="I50">_xlfn.IFS(Q50="-","-",O50="OK",SUM(D50:G50),P50="OK",H50)</f>
        <v>-</v>
      </c>
      <c r="J50" s="483"/>
      <c r="L50" s="550" t="str">
        <f>IF(SUM(D50:G50)&gt;0,IF(H50&gt;0,"Fehler: entweder Aufteilug nach Sektoren ODER Gesammtsumme",""),"")</f>
        <v/>
      </c>
      <c r="O50" s="55" t="str" cm="1">
        <f t="array" ref="O50">IFERROR(_xlfn.IFS(D50="","-",E50="","-",F50="","-",G50="","-"),"OK")</f>
        <v>-</v>
      </c>
      <c r="P50" s="560" t="str" cm="1">
        <f t="array" ref="P50">IFERROR(_xlfn.IFS(H50="","-"),"OK")</f>
        <v>-</v>
      </c>
      <c r="Q50" s="55" t="str" cm="1">
        <f t="array" ref="Q50">IFERROR(_xlfn.IFS(O50&amp;P50="--","-"),"OK")</f>
        <v>-</v>
      </c>
      <c r="X50" s="55" t="s">
        <v>68</v>
      </c>
    </row>
    <row r="51" spans="1:25" ht="16.25" customHeight="1">
      <c r="A51" s="54"/>
      <c r="B51" s="56"/>
      <c r="C51" s="51" t="s">
        <v>69</v>
      </c>
      <c r="D51" s="429"/>
      <c r="E51" s="429"/>
      <c r="F51" s="429"/>
      <c r="G51" s="429"/>
      <c r="H51" s="556"/>
      <c r="I51" s="555" t="str" cm="1">
        <f t="array" ref="I51">_xlfn.IFS(Q51="-","-",O51="OK",SUM(D51:G51),P51="OK",H51)</f>
        <v>-</v>
      </c>
      <c r="J51" s="483"/>
      <c r="L51" s="550" t="str">
        <f t="shared" si="0"/>
        <v/>
      </c>
      <c r="O51" s="55" t="str" cm="1">
        <f t="array" ref="O51">IFERROR(_xlfn.IFS(D51="","-",E51="","-",F51="","-",G51="","-"),"OK")</f>
        <v>-</v>
      </c>
      <c r="P51" s="560" t="str" cm="1">
        <f t="array" ref="P51">IFERROR(_xlfn.IFS(H51="","-"),"OK")</f>
        <v>-</v>
      </c>
      <c r="Q51" s="55" t="str" cm="1">
        <f t="array" ref="Q51">IFERROR(_xlfn.IFS(O51&amp;P51="--","-"),"OK")</f>
        <v>-</v>
      </c>
      <c r="X51" s="55" t="s">
        <v>69</v>
      </c>
    </row>
    <row r="52" spans="1:25" ht="16.25" customHeight="1">
      <c r="A52" s="54"/>
      <c r="B52" s="56"/>
      <c r="C52" s="51" t="s">
        <v>70</v>
      </c>
      <c r="D52" s="429"/>
      <c r="E52" s="429"/>
      <c r="F52" s="429"/>
      <c r="G52" s="429"/>
      <c r="H52" s="556"/>
      <c r="I52" s="555" t="str" cm="1">
        <f t="array" ref="I52">_xlfn.IFS(Q52="-","-",O52="OK",SUM(D52:G52),P52="OK",H52)</f>
        <v>-</v>
      </c>
      <c r="J52" s="483"/>
      <c r="L52" s="550" t="str">
        <f t="shared" si="0"/>
        <v/>
      </c>
      <c r="O52" s="55" t="str" cm="1">
        <f t="array" ref="O52">IFERROR(_xlfn.IFS(D52="","-",E52="","-",F52="","-",G52="","-"),"OK")</f>
        <v>-</v>
      </c>
      <c r="P52" s="560" t="str" cm="1">
        <f t="array" ref="P52">IFERROR(_xlfn.IFS(H52="","-"),"OK")</f>
        <v>-</v>
      </c>
      <c r="Q52" s="55" t="str" cm="1">
        <f t="array" ref="Q52">IFERROR(_xlfn.IFS(O52&amp;P52="--","-"),"OK")</f>
        <v>-</v>
      </c>
      <c r="X52" s="55" t="s">
        <v>70</v>
      </c>
    </row>
    <row r="53" spans="1:25" ht="16.25" customHeight="1">
      <c r="A53" s="54"/>
      <c r="B53" s="56"/>
      <c r="C53" s="51" t="s">
        <v>71</v>
      </c>
      <c r="D53" s="429"/>
      <c r="E53" s="429"/>
      <c r="F53" s="429"/>
      <c r="G53" s="429"/>
      <c r="H53" s="556"/>
      <c r="I53" s="555" t="str" cm="1">
        <f t="array" ref="I53">_xlfn.IFS(Q53="-","-",O53="OK",SUM(D53:G53),P53="OK",H53)</f>
        <v>-</v>
      </c>
      <c r="J53" s="483"/>
      <c r="L53" s="550" t="str">
        <f t="shared" si="0"/>
        <v/>
      </c>
      <c r="O53" s="55" t="str" cm="1">
        <f t="array" ref="O53">IFERROR(_xlfn.IFS(D53="","-",E53="","-",F53="","-",G53="","-"),"OK")</f>
        <v>-</v>
      </c>
      <c r="P53" s="560" t="str" cm="1">
        <f t="array" ref="P53">IFERROR(_xlfn.IFS(H53="","-"),"OK")</f>
        <v>-</v>
      </c>
      <c r="Q53" s="55" t="str" cm="1">
        <f t="array" ref="Q53">IFERROR(_xlfn.IFS(O53&amp;P53="--","-"),"OK")</f>
        <v>-</v>
      </c>
      <c r="X53" s="55" t="s">
        <v>71</v>
      </c>
    </row>
    <row r="54" spans="1:25" ht="16.25" customHeight="1">
      <c r="A54" s="54"/>
      <c r="B54" s="56"/>
      <c r="C54" s="51" t="s">
        <v>72</v>
      </c>
      <c r="D54" s="429"/>
      <c r="E54" s="429"/>
      <c r="F54" s="429"/>
      <c r="G54" s="429"/>
      <c r="H54" s="556"/>
      <c r="I54" s="555" t="str" cm="1">
        <f t="array" ref="I54">_xlfn.IFS(Q54="-","-",O54="OK",SUM(D54:G54),P54="OK",H54)</f>
        <v>-</v>
      </c>
      <c r="J54" s="483"/>
      <c r="L54" s="550" t="str">
        <f t="shared" si="0"/>
        <v/>
      </c>
      <c r="O54" s="55" t="str" cm="1">
        <f t="array" ref="O54">IFERROR(_xlfn.IFS(D54="","-",E54="","-",F54="","-",G54="","-"),"OK")</f>
        <v>-</v>
      </c>
      <c r="P54" s="560" t="str" cm="1">
        <f t="array" ref="P54">IFERROR(_xlfn.IFS(H54="","-"),"OK")</f>
        <v>-</v>
      </c>
      <c r="Q54" s="55" t="str" cm="1">
        <f t="array" ref="Q54">IFERROR(_xlfn.IFS(O54&amp;P54="--","-"),"OK")</f>
        <v>-</v>
      </c>
      <c r="X54" s="55" t="s">
        <v>72</v>
      </c>
    </row>
    <row r="55" spans="1:25" ht="16.25" customHeight="1">
      <c r="A55" s="54"/>
      <c r="B55" s="56"/>
      <c r="C55" s="51" t="s">
        <v>73</v>
      </c>
      <c r="D55" s="429"/>
      <c r="E55" s="429"/>
      <c r="F55" s="429"/>
      <c r="G55" s="429"/>
      <c r="H55" s="556"/>
      <c r="I55" s="555" t="str" cm="1">
        <f t="array" ref="I55">_xlfn.IFS(Q55="-","-",O55="OK",SUM(D55:G55),P55="OK",H55)</f>
        <v>-</v>
      </c>
      <c r="J55" s="483"/>
      <c r="L55" s="550" t="str">
        <f t="shared" si="0"/>
        <v/>
      </c>
      <c r="O55" s="55" t="str" cm="1">
        <f t="array" ref="O55">IFERROR(_xlfn.IFS(D55="","-",E55="","-",F55="","-",G55="","-"),"OK")</f>
        <v>-</v>
      </c>
      <c r="P55" s="560" t="str" cm="1">
        <f t="array" ref="P55">IFERROR(_xlfn.IFS(H55="","-"),"OK")</f>
        <v>-</v>
      </c>
      <c r="Q55" s="55" t="str" cm="1">
        <f t="array" ref="Q55">IFERROR(_xlfn.IFS(O55&amp;P55="--","-"),"OK")</f>
        <v>-</v>
      </c>
      <c r="X55" s="55" t="s">
        <v>73</v>
      </c>
    </row>
    <row r="56" spans="1:25" ht="16.25" customHeight="1">
      <c r="A56" s="54"/>
      <c r="B56" s="56"/>
      <c r="C56" s="51" t="s">
        <v>74</v>
      </c>
      <c r="D56" s="429"/>
      <c r="E56" s="429"/>
      <c r="F56" s="429"/>
      <c r="G56" s="429"/>
      <c r="H56" s="556"/>
      <c r="I56" s="555" t="str" cm="1">
        <f t="array" ref="I56">_xlfn.IFS(Q56="-","-",O56="OK",SUM(D56:G56),P56="OK",H56)</f>
        <v>-</v>
      </c>
      <c r="J56" s="483"/>
      <c r="L56" s="550" t="str">
        <f t="shared" si="0"/>
        <v/>
      </c>
      <c r="O56" s="55" t="str" cm="1">
        <f t="array" ref="O56">IFERROR(_xlfn.IFS(D56="","-",E56="","-",F56="","-",G56="","-"),"OK")</f>
        <v>-</v>
      </c>
      <c r="P56" s="560" t="str" cm="1">
        <f t="array" ref="P56">IFERROR(_xlfn.IFS(H56="","-"),"OK")</f>
        <v>-</v>
      </c>
      <c r="Q56" s="55" t="str" cm="1">
        <f t="array" ref="Q56">IFERROR(_xlfn.IFS(O56&amp;P56="--","-"),"OK")</f>
        <v>-</v>
      </c>
      <c r="X56" s="55" t="s">
        <v>1435</v>
      </c>
    </row>
    <row r="57" spans="1:25" ht="16.25" customHeight="1">
      <c r="A57" s="54"/>
      <c r="B57" s="56"/>
      <c r="C57" s="51" t="s">
        <v>75</v>
      </c>
      <c r="D57" s="429"/>
      <c r="E57" s="429"/>
      <c r="F57" s="429"/>
      <c r="G57" s="429"/>
      <c r="H57" s="556"/>
      <c r="I57" s="555" t="str" cm="1">
        <f t="array" ref="I57">_xlfn.IFS(Q57="-","-",O57="OK",SUM(D57:G57),P57="OK",H57)</f>
        <v>-</v>
      </c>
      <c r="J57" s="483"/>
      <c r="L57" s="550" t="str">
        <f t="shared" si="0"/>
        <v/>
      </c>
      <c r="O57" s="55" t="str" cm="1">
        <f t="array" ref="O57">IFERROR(_xlfn.IFS(D57="","-",E57="","-",F57="","-",G57="","-"),"OK")</f>
        <v>-</v>
      </c>
      <c r="P57" s="560" t="str" cm="1">
        <f t="array" ref="P57">IFERROR(_xlfn.IFS(H57="","-"),"OK")</f>
        <v>-</v>
      </c>
      <c r="Q57" s="55" t="str" cm="1">
        <f t="array" ref="Q57">IFERROR(_xlfn.IFS(O57&amp;P57="--","-"),"OK")</f>
        <v>-</v>
      </c>
      <c r="X57" s="55" t="s">
        <v>1436</v>
      </c>
    </row>
    <row r="58" spans="1:25" ht="16.25" customHeight="1">
      <c r="A58" s="54"/>
      <c r="B58" s="56"/>
      <c r="C58" s="51" t="s">
        <v>1524</v>
      </c>
      <c r="D58" s="429"/>
      <c r="E58" s="429"/>
      <c r="F58" s="429"/>
      <c r="G58" s="429"/>
      <c r="H58" s="556"/>
      <c r="I58" s="555" t="str" cm="1">
        <f t="array" ref="I58">_xlfn.IFS(Q58="-","-",O58="OK",SUM(D58:G58),P58="OK",H58)</f>
        <v>-</v>
      </c>
      <c r="J58" s="483" t="s">
        <v>1529</v>
      </c>
      <c r="L58" s="550" t="str">
        <f t="shared" si="0"/>
        <v/>
      </c>
      <c r="O58" s="55" t="str" cm="1">
        <f t="array" ref="O58">IFERROR(_xlfn.IFS(D58="","-",E58="","-",F58="","-",G58="","-"),"OK")</f>
        <v>-</v>
      </c>
      <c r="P58" s="560" t="str" cm="1">
        <f t="array" ref="P58">IFERROR(_xlfn.IFS(H58="","-"),"OK")</f>
        <v>-</v>
      </c>
      <c r="Q58" s="55" t="str" cm="1">
        <f t="array" ref="Q58">IFERROR(_xlfn.IFS(O58&amp;P58="--","-"),"OK")</f>
        <v>-</v>
      </c>
      <c r="X58" s="55" t="s">
        <v>1524</v>
      </c>
      <c r="Y58" s="55" t="s">
        <v>1438</v>
      </c>
    </row>
    <row r="59" spans="1:25" ht="16.25" customHeight="1">
      <c r="A59" s="54"/>
      <c r="B59" s="56"/>
      <c r="C59" s="51" t="s">
        <v>1522</v>
      </c>
      <c r="D59" s="429"/>
      <c r="E59" s="429"/>
      <c r="F59" s="429"/>
      <c r="G59" s="429"/>
      <c r="H59" s="556"/>
      <c r="I59" s="555" t="str" cm="1">
        <f t="array" ref="I59">_xlfn.IFS(Q59="-","-",O59="OK",SUM(D59:G59),P59="OK",H59)</f>
        <v>-</v>
      </c>
      <c r="J59" s="483" t="s">
        <v>1529</v>
      </c>
      <c r="L59" s="550" t="str">
        <f t="shared" si="0"/>
        <v/>
      </c>
      <c r="O59" s="55" t="str" cm="1">
        <f t="array" ref="O59">IFERROR(_xlfn.IFS(D59="","-",E59="","-",F59="","-",G59="","-"),"OK")</f>
        <v>-</v>
      </c>
      <c r="P59" s="560" t="str" cm="1">
        <f t="array" ref="P59">IFERROR(_xlfn.IFS(H59="","-"),"OK")</f>
        <v>-</v>
      </c>
      <c r="Q59" s="55" t="str" cm="1">
        <f t="array" ref="Q59">IFERROR(_xlfn.IFS(O59&amp;P59="--","-"),"OK")</f>
        <v>-</v>
      </c>
      <c r="X59" s="55" t="s">
        <v>1522</v>
      </c>
      <c r="Y59" s="55" t="s">
        <v>1438</v>
      </c>
    </row>
    <row r="60" spans="1:25" ht="16.25" customHeight="1">
      <c r="A60" s="54"/>
      <c r="B60" s="56"/>
      <c r="C60" s="51" t="s">
        <v>1523</v>
      </c>
      <c r="D60" s="429"/>
      <c r="E60" s="429"/>
      <c r="F60" s="429"/>
      <c r="G60" s="429"/>
      <c r="H60" s="556"/>
      <c r="I60" s="555" t="str" cm="1">
        <f t="array" ref="I60">_xlfn.IFS(Q60="-","-",O60="OK",SUM(D60:G60),P60="OK",H60)</f>
        <v>-</v>
      </c>
      <c r="J60" s="483" t="s">
        <v>1529</v>
      </c>
      <c r="L60" s="550" t="str">
        <f t="shared" si="0"/>
        <v/>
      </c>
      <c r="O60" s="55" t="str" cm="1">
        <f t="array" ref="O60">IFERROR(_xlfn.IFS(D60="","-",E60="","-",F60="","-",G60="","-"),"OK")</f>
        <v>-</v>
      </c>
      <c r="P60" s="560" t="str" cm="1">
        <f t="array" ref="P60">IFERROR(_xlfn.IFS(H60="","-"),"OK")</f>
        <v>-</v>
      </c>
      <c r="Q60" s="55" t="str" cm="1">
        <f t="array" ref="Q60">IFERROR(_xlfn.IFS(O60&amp;P60="--","-"),"OK")</f>
        <v>-</v>
      </c>
      <c r="X60" s="55" t="s">
        <v>1523</v>
      </c>
    </row>
    <row r="61" spans="1:25" ht="16.25" customHeight="1">
      <c r="A61" s="54"/>
      <c r="B61" s="56"/>
      <c r="C61" s="51" t="s">
        <v>205</v>
      </c>
      <c r="D61" s="429"/>
      <c r="E61" s="429"/>
      <c r="F61" s="429"/>
      <c r="G61" s="429"/>
      <c r="H61" s="556"/>
      <c r="I61" s="555" t="str" cm="1">
        <f t="array" ref="I61">_xlfn.IFS(Q61="-","-",O61="OK",SUM(D61:G61),P61="OK",H61)</f>
        <v>-</v>
      </c>
      <c r="J61" s="483"/>
      <c r="L61" s="550" t="str">
        <f t="shared" si="0"/>
        <v/>
      </c>
      <c r="O61" s="55" t="str" cm="1">
        <f t="array" ref="O61">IFERROR(_xlfn.IFS(D61="","-",E61="","-",F61="","-",G61="","-"),"OK")</f>
        <v>-</v>
      </c>
      <c r="P61" s="560" t="str" cm="1">
        <f t="array" ref="P61">IFERROR(_xlfn.IFS(H61="","-"),"OK")</f>
        <v>-</v>
      </c>
      <c r="Q61" s="55" t="str" cm="1">
        <f t="array" ref="Q61">IFERROR(_xlfn.IFS(O61&amp;P61="--","-"),"OK")</f>
        <v>-</v>
      </c>
      <c r="X61" s="55" t="s">
        <v>205</v>
      </c>
      <c r="Y61" s="55" t="s">
        <v>1439</v>
      </c>
    </row>
    <row r="62" spans="1:25" ht="16.25" customHeight="1">
      <c r="A62" s="54"/>
      <c r="B62" s="56"/>
      <c r="C62" s="51" t="s">
        <v>200</v>
      </c>
      <c r="D62" s="429"/>
      <c r="E62" s="429"/>
      <c r="F62" s="429"/>
      <c r="G62" s="429"/>
      <c r="H62" s="556"/>
      <c r="I62" s="555" t="str" cm="1">
        <f t="array" ref="I62">_xlfn.IFS(Q62="-","-",O62="OK",SUM(D62:G62),P62="OK",H62)</f>
        <v>-</v>
      </c>
      <c r="J62" s="483"/>
      <c r="L62" s="550" t="str">
        <f t="shared" si="0"/>
        <v/>
      </c>
      <c r="O62" s="55" t="str" cm="1">
        <f t="array" ref="O62">IFERROR(_xlfn.IFS(D62="","-",E62="","-",F62="","-",G62="","-"),"OK")</f>
        <v>-</v>
      </c>
      <c r="P62" s="560" t="str" cm="1">
        <f t="array" ref="P62">IFERROR(_xlfn.IFS(H62="","-"),"OK")</f>
        <v>-</v>
      </c>
      <c r="Q62" s="55" t="str" cm="1">
        <f t="array" ref="Q62">IFERROR(_xlfn.IFS(O62&amp;P62="--","-"),"OK")</f>
        <v>-</v>
      </c>
      <c r="X62" s="55" t="s">
        <v>200</v>
      </c>
      <c r="Y62" s="55" t="s">
        <v>1437</v>
      </c>
    </row>
    <row r="63" spans="1:25" ht="16.25" customHeight="1">
      <c r="A63" s="54"/>
      <c r="B63" s="56"/>
      <c r="C63" s="51" t="s">
        <v>76</v>
      </c>
      <c r="D63" s="429"/>
      <c r="E63" s="429"/>
      <c r="F63" s="429"/>
      <c r="G63" s="429"/>
      <c r="H63" s="556"/>
      <c r="I63" s="555" t="str" cm="1">
        <f t="array" ref="I63">_xlfn.IFS(Q63="-","-",O63="OK",SUM(D63:G63),P63="OK",H63)</f>
        <v>-</v>
      </c>
      <c r="J63" s="483"/>
      <c r="L63" s="550" t="str">
        <f t="shared" si="0"/>
        <v/>
      </c>
      <c r="O63" s="55" t="str" cm="1">
        <f t="array" ref="O63">IFERROR(_xlfn.IFS(D63="","-",E63="","-",F63="","-",G63="","-"),"OK")</f>
        <v>-</v>
      </c>
      <c r="P63" s="560" t="str" cm="1">
        <f t="array" ref="P63">IFERROR(_xlfn.IFS(H63="","-"),"OK")</f>
        <v>-</v>
      </c>
      <c r="Q63" s="55" t="str" cm="1">
        <f t="array" ref="Q63">IFERROR(_xlfn.IFS(O63&amp;P63="--","-"),"OK")</f>
        <v>-</v>
      </c>
      <c r="X63" s="55" t="s">
        <v>76</v>
      </c>
    </row>
    <row r="64" spans="1:25" ht="16.25" customHeight="1">
      <c r="A64" s="54"/>
      <c r="B64" s="56"/>
      <c r="C64" s="51" t="s">
        <v>77</v>
      </c>
      <c r="D64" s="429"/>
      <c r="E64" s="429"/>
      <c r="F64" s="429"/>
      <c r="G64" s="429"/>
      <c r="H64" s="556"/>
      <c r="I64" s="555" t="str" cm="1">
        <f t="array" ref="I64">_xlfn.IFS(Q64="-","-",O64="OK",SUM(D64:G64),P64="OK",H64)</f>
        <v>-</v>
      </c>
      <c r="J64" s="483"/>
      <c r="L64" s="550" t="str">
        <f t="shared" si="0"/>
        <v/>
      </c>
      <c r="O64" s="55" t="str" cm="1">
        <f t="array" ref="O64">IFERROR(_xlfn.IFS(D64="","-",E64="","-",F64="","-",G64="","-"),"OK")</f>
        <v>-</v>
      </c>
      <c r="P64" s="560" t="str" cm="1">
        <f t="array" ref="P64">IFERROR(_xlfn.IFS(H64="","-"),"OK")</f>
        <v>-</v>
      </c>
      <c r="Q64" s="55" t="str" cm="1">
        <f t="array" ref="Q64">IFERROR(_xlfn.IFS(O64&amp;P64="--","-"),"OK")</f>
        <v>-</v>
      </c>
      <c r="X64" s="55" t="s">
        <v>77</v>
      </c>
    </row>
    <row r="65" spans="1:25" ht="16.25" customHeight="1">
      <c r="A65" s="54"/>
      <c r="B65" s="56"/>
      <c r="C65" s="51" t="s">
        <v>78</v>
      </c>
      <c r="D65" s="429"/>
      <c r="E65" s="429"/>
      <c r="F65" s="429"/>
      <c r="G65" s="429"/>
      <c r="H65" s="556"/>
      <c r="I65" s="555" t="str" cm="1">
        <f t="array" ref="I65">_xlfn.IFS(Q65="-","-",O65="OK",SUM(D65:G65),P65="OK",H65)</f>
        <v>-</v>
      </c>
      <c r="J65" s="483"/>
      <c r="L65" s="550" t="str">
        <f t="shared" si="0"/>
        <v/>
      </c>
      <c r="O65" s="55" t="str" cm="1">
        <f t="array" ref="O65">IFERROR(_xlfn.IFS(D65="","-",E65="","-",F65="","-",G65="","-"),"OK")</f>
        <v>-</v>
      </c>
      <c r="P65" s="560" t="str" cm="1">
        <f t="array" ref="P65">IFERROR(_xlfn.IFS(H65="","-"),"OK")</f>
        <v>-</v>
      </c>
      <c r="Q65" s="55" t="str" cm="1">
        <f t="array" ref="Q65">IFERROR(_xlfn.IFS(O65&amp;P65="--","-"),"OK")</f>
        <v>-</v>
      </c>
      <c r="X65" s="55" t="s">
        <v>78</v>
      </c>
    </row>
    <row r="66" spans="1:25" ht="16.25" customHeight="1">
      <c r="A66" s="54"/>
      <c r="B66" s="56"/>
      <c r="C66" s="51" t="s">
        <v>79</v>
      </c>
      <c r="D66" s="429"/>
      <c r="E66" s="429"/>
      <c r="F66" s="429"/>
      <c r="G66" s="429"/>
      <c r="H66" s="556"/>
      <c r="I66" s="555" t="str" cm="1">
        <f t="array" ref="I66">_xlfn.IFS(Q66="-","-",O66="OK",SUM(D66:G66),P66="OK",H66)</f>
        <v>-</v>
      </c>
      <c r="J66" s="483"/>
      <c r="L66" s="550" t="str">
        <f t="shared" si="0"/>
        <v/>
      </c>
      <c r="O66" s="55" t="str" cm="1">
        <f t="array" ref="O66">IFERROR(_xlfn.IFS(D66="","-",E66="","-",F66="","-",G66="","-"),"OK")</f>
        <v>-</v>
      </c>
      <c r="P66" s="560" t="str" cm="1">
        <f t="array" ref="P66">IFERROR(_xlfn.IFS(H66="","-"),"OK")</f>
        <v>-</v>
      </c>
      <c r="Q66" s="55" t="str" cm="1">
        <f t="array" ref="Q66">IFERROR(_xlfn.IFS(O66&amp;P66="--","-"),"OK")</f>
        <v>-</v>
      </c>
      <c r="X66" s="55" t="s">
        <v>79</v>
      </c>
    </row>
    <row r="67" spans="1:25" ht="16.25" customHeight="1">
      <c r="A67" s="54"/>
      <c r="B67" s="56"/>
      <c r="C67" s="51" t="s">
        <v>80</v>
      </c>
      <c r="D67" s="429"/>
      <c r="E67" s="429"/>
      <c r="F67" s="429"/>
      <c r="G67" s="429"/>
      <c r="H67" s="556"/>
      <c r="I67" s="555" t="str" cm="1">
        <f t="array" ref="I67">_xlfn.IFS(Q67="-","-",O67="OK",SUM(D67:G67),P67="OK",H67)</f>
        <v>-</v>
      </c>
      <c r="J67" s="483"/>
      <c r="L67" s="550" t="str">
        <f t="shared" si="0"/>
        <v/>
      </c>
      <c r="O67" s="55" t="str" cm="1">
        <f t="array" ref="O67">IFERROR(_xlfn.IFS(D67="","-",E67="","-",F67="","-",G67="","-"),"OK")</f>
        <v>-</v>
      </c>
      <c r="P67" s="560" t="str" cm="1">
        <f t="array" ref="P67">IFERROR(_xlfn.IFS(H67="","-"),"OK")</f>
        <v>-</v>
      </c>
      <c r="Q67" s="55" t="str" cm="1">
        <f t="array" ref="Q67">IFERROR(_xlfn.IFS(O67&amp;P67="--","-"),"OK")</f>
        <v>-</v>
      </c>
      <c r="X67" s="55" t="s">
        <v>1328</v>
      </c>
    </row>
    <row r="68" spans="1:25" ht="16.25" customHeight="1">
      <c r="A68" s="54"/>
      <c r="B68" s="56"/>
      <c r="C68" s="51" t="s">
        <v>203</v>
      </c>
      <c r="D68" s="429"/>
      <c r="E68" s="429"/>
      <c r="F68" s="429"/>
      <c r="G68" s="429"/>
      <c r="H68" s="556"/>
      <c r="I68" s="555" t="str" cm="1">
        <f t="array" ref="I68">_xlfn.IFS(Q68="-","-",O68="OK",SUM(D68:G68),P68="OK",H68)</f>
        <v>-</v>
      </c>
      <c r="J68" s="483"/>
      <c r="L68" s="550" t="str">
        <f t="shared" si="0"/>
        <v/>
      </c>
      <c r="O68" s="55" t="str" cm="1">
        <f t="array" ref="O68">IFERROR(_xlfn.IFS(D68="","-",E68="","-",F68="","-",G68="","-"),"OK")</f>
        <v>-</v>
      </c>
      <c r="P68" s="560" t="str" cm="1">
        <f t="array" ref="P68">IFERROR(_xlfn.IFS(H68="","-"),"OK")</f>
        <v>-</v>
      </c>
      <c r="Q68" s="55" t="str" cm="1">
        <f t="array" ref="Q68">IFERROR(_xlfn.IFS(O68&amp;P68="--","-"),"OK")</f>
        <v>-</v>
      </c>
      <c r="X68" s="55" t="s">
        <v>203</v>
      </c>
      <c r="Y68" s="55" t="s">
        <v>1440</v>
      </c>
    </row>
    <row r="69" spans="1:25" ht="16.25" customHeight="1">
      <c r="A69" s="54"/>
      <c r="B69" s="56"/>
      <c r="C69" s="51" t="s">
        <v>202</v>
      </c>
      <c r="D69" s="429"/>
      <c r="E69" s="429"/>
      <c r="F69" s="429"/>
      <c r="G69" s="429"/>
      <c r="H69" s="556"/>
      <c r="I69" s="555" t="str" cm="1">
        <f t="array" ref="I69">_xlfn.IFS(Q69="-","-",O69="OK",SUM(D69:G69),P69="OK",H69)</f>
        <v>-</v>
      </c>
      <c r="J69" s="483"/>
      <c r="L69" s="550" t="str">
        <f t="shared" si="0"/>
        <v/>
      </c>
      <c r="O69" s="55" t="str" cm="1">
        <f t="array" ref="O69">IFERROR(_xlfn.IFS(D69="","-",E69="","-",F69="","-",G69="","-"),"OK")</f>
        <v>-</v>
      </c>
      <c r="P69" s="560" t="str" cm="1">
        <f t="array" ref="P69">IFERROR(_xlfn.IFS(H69="","-"),"OK")</f>
        <v>-</v>
      </c>
      <c r="Q69" s="55" t="str" cm="1">
        <f t="array" ref="Q69">IFERROR(_xlfn.IFS(O69&amp;P69="--","-"),"OK")</f>
        <v>-</v>
      </c>
      <c r="X69" s="55" t="s">
        <v>202</v>
      </c>
      <c r="Y69" s="55" t="s">
        <v>1440</v>
      </c>
    </row>
    <row r="70" spans="1:25" ht="16.25" customHeight="1">
      <c r="A70" s="54"/>
      <c r="B70" s="56"/>
      <c r="C70" s="51" t="s">
        <v>198</v>
      </c>
      <c r="D70" s="429"/>
      <c r="E70" s="429"/>
      <c r="F70" s="429"/>
      <c r="G70" s="429"/>
      <c r="H70" s="556"/>
      <c r="I70" s="555" t="str" cm="1">
        <f t="array" ref="I70">_xlfn.IFS(Q70="-","-",O70="OK",SUM(D70:G70),P70="OK",H70)</f>
        <v>-</v>
      </c>
      <c r="J70" s="483"/>
      <c r="L70" s="550" t="str">
        <f t="shared" si="0"/>
        <v/>
      </c>
      <c r="O70" s="55" t="str" cm="1">
        <f t="array" ref="O70">IFERROR(_xlfn.IFS(D70="","-",E70="","-",F70="","-",G70="","-"),"OK")</f>
        <v>-</v>
      </c>
      <c r="P70" s="560" t="str" cm="1">
        <f t="array" ref="P70">IFERROR(_xlfn.IFS(H70="","-"),"OK")</f>
        <v>-</v>
      </c>
      <c r="Q70" s="55" t="str" cm="1">
        <f t="array" ref="Q70">IFERROR(_xlfn.IFS(O70&amp;P70="--","-"),"OK")</f>
        <v>-</v>
      </c>
      <c r="X70" s="55" t="s">
        <v>198</v>
      </c>
      <c r="Y70" s="55" t="s">
        <v>1441</v>
      </c>
    </row>
    <row r="71" spans="1:25" ht="16.25" customHeight="1">
      <c r="A71" s="54"/>
      <c r="B71" s="56"/>
      <c r="C71" s="51" t="s">
        <v>199</v>
      </c>
      <c r="D71" s="429"/>
      <c r="E71" s="429"/>
      <c r="F71" s="429"/>
      <c r="G71" s="429"/>
      <c r="H71" s="556"/>
      <c r="I71" s="555" t="str" cm="1">
        <f t="array" ref="I71">_xlfn.IFS(Q71="-","-",O71="OK",SUM(D71:G71),P71="OK",H71)</f>
        <v>-</v>
      </c>
      <c r="J71" s="483"/>
      <c r="L71" s="550" t="str">
        <f t="shared" si="0"/>
        <v/>
      </c>
      <c r="O71" s="55" t="str" cm="1">
        <f t="array" ref="O71">IFERROR(_xlfn.IFS(D71="","-",E71="","-",F71="","-",G71="","-"),"OK")</f>
        <v>-</v>
      </c>
      <c r="P71" s="560" t="str" cm="1">
        <f t="array" ref="P71">IFERROR(_xlfn.IFS(H71="","-"),"OK")</f>
        <v>-</v>
      </c>
      <c r="Q71" s="55" t="str" cm="1">
        <f t="array" ref="Q71">IFERROR(_xlfn.IFS(O71&amp;P71="--","-"),"OK")</f>
        <v>-</v>
      </c>
      <c r="X71" s="55" t="s">
        <v>199</v>
      </c>
      <c r="Y71" s="55" t="s">
        <v>1441</v>
      </c>
    </row>
    <row r="72" spans="1:25" ht="16.25" customHeight="1">
      <c r="A72" s="54"/>
      <c r="B72" s="56"/>
      <c r="C72" s="51" t="s">
        <v>82</v>
      </c>
      <c r="D72" s="429"/>
      <c r="E72" s="429"/>
      <c r="F72" s="429"/>
      <c r="G72" s="429"/>
      <c r="H72" s="556"/>
      <c r="I72" s="555" t="str" cm="1">
        <f t="array" ref="I72">_xlfn.IFS(Q72="-","-",O72="OK",SUM(D72:G72),P72="OK",H72)</f>
        <v>-</v>
      </c>
      <c r="J72" s="483"/>
      <c r="L72" s="550" t="str">
        <f t="shared" si="0"/>
        <v/>
      </c>
      <c r="O72" s="55" t="str" cm="1">
        <f t="array" ref="O72">IFERROR(_xlfn.IFS(D72="","-",E72="","-",F72="","-",G72="","-"),"OK")</f>
        <v>-</v>
      </c>
      <c r="P72" s="560" t="str" cm="1">
        <f t="array" ref="P72">IFERROR(_xlfn.IFS(H72="","-"),"OK")</f>
        <v>-</v>
      </c>
      <c r="Q72" s="55" t="str" cm="1">
        <f t="array" ref="Q72">IFERROR(_xlfn.IFS(O72&amp;P72="--","-"),"OK")</f>
        <v>-</v>
      </c>
      <c r="X72" s="55" t="s">
        <v>1442</v>
      </c>
    </row>
    <row r="73" spans="1:25" ht="16.25" customHeight="1">
      <c r="A73" s="54"/>
      <c r="B73" s="56"/>
      <c r="C73" s="51" t="s">
        <v>83</v>
      </c>
      <c r="D73" s="429"/>
      <c r="E73" s="429"/>
      <c r="F73" s="429"/>
      <c r="G73" s="429"/>
      <c r="H73" s="556"/>
      <c r="I73" s="555" t="str" cm="1">
        <f t="array" ref="I73">_xlfn.IFS(Q73="-","-",O73="OK",SUM(D73:G73),P73="OK",H73)</f>
        <v>-</v>
      </c>
      <c r="J73" s="483"/>
      <c r="L73" s="550" t="str">
        <f t="shared" si="0"/>
        <v/>
      </c>
      <c r="O73" s="55" t="str" cm="1">
        <f t="array" ref="O73">IFERROR(_xlfn.IFS(D73="","-",E73="","-",F73="","-",G73="","-"),"OK")</f>
        <v>-</v>
      </c>
      <c r="P73" s="560" t="str" cm="1">
        <f t="array" ref="P73">IFERROR(_xlfn.IFS(H73="","-"),"OK")</f>
        <v>-</v>
      </c>
      <c r="Q73" s="55" t="str" cm="1">
        <f t="array" ref="Q73">IFERROR(_xlfn.IFS(O73&amp;P73="--","-"),"OK")</f>
        <v>-</v>
      </c>
      <c r="X73" s="55" t="s">
        <v>1341</v>
      </c>
    </row>
    <row r="74" spans="1:25" ht="16.25" customHeight="1">
      <c r="A74" s="54"/>
      <c r="B74" s="56"/>
      <c r="C74" s="51" t="s">
        <v>84</v>
      </c>
      <c r="D74" s="429"/>
      <c r="E74" s="429"/>
      <c r="F74" s="429"/>
      <c r="G74" s="429"/>
      <c r="H74" s="556"/>
      <c r="I74" s="555" t="str" cm="1">
        <f t="array" ref="I74">_xlfn.IFS(Q74="-","-",O74="OK",SUM(D74:G74),P74="OK",H74)</f>
        <v>-</v>
      </c>
      <c r="J74" s="483"/>
      <c r="L74" s="550" t="str">
        <f t="shared" si="0"/>
        <v/>
      </c>
      <c r="O74" s="55" t="str" cm="1">
        <f t="array" ref="O74">IFERROR(_xlfn.IFS(D74="","-",E74="","-",F74="","-",G74="","-"),"OK")</f>
        <v>-</v>
      </c>
      <c r="P74" s="560" t="str" cm="1">
        <f t="array" ref="P74">IFERROR(_xlfn.IFS(H74="","-"),"OK")</f>
        <v>-</v>
      </c>
      <c r="Q74" s="55" t="str" cm="1">
        <f t="array" ref="Q74">IFERROR(_xlfn.IFS(O74&amp;P74="--","-"),"OK")</f>
        <v>-</v>
      </c>
      <c r="X74" s="55" t="s">
        <v>1443</v>
      </c>
    </row>
    <row r="75" spans="1:25" ht="16.25" customHeight="1">
      <c r="A75" s="54"/>
      <c r="B75" s="56"/>
      <c r="C75" s="51" t="s">
        <v>85</v>
      </c>
      <c r="D75" s="429"/>
      <c r="E75" s="429"/>
      <c r="F75" s="429"/>
      <c r="G75" s="429"/>
      <c r="H75" s="556"/>
      <c r="I75" s="555" t="str" cm="1">
        <f t="array" ref="I75">_xlfn.IFS(Q75="-","-",O75="OK",SUM(D75:G75),P75="OK",H75)</f>
        <v>-</v>
      </c>
      <c r="J75" s="483"/>
      <c r="L75" s="550" t="str">
        <f t="shared" si="0"/>
        <v/>
      </c>
      <c r="O75" s="55" t="str" cm="1">
        <f t="array" ref="O75">IFERROR(_xlfn.IFS(D75="","-",E75="","-",F75="","-",G75="","-"),"OK")</f>
        <v>-</v>
      </c>
      <c r="P75" s="560" t="str" cm="1">
        <f t="array" ref="P75">IFERROR(_xlfn.IFS(H75="","-"),"OK")</f>
        <v>-</v>
      </c>
      <c r="Q75" s="55" t="str" cm="1">
        <f t="array" ref="Q75">IFERROR(_xlfn.IFS(O75&amp;P75="--","-"),"OK")</f>
        <v>-</v>
      </c>
      <c r="X75" s="55" t="s">
        <v>1444</v>
      </c>
    </row>
    <row r="76" spans="1:25" ht="16.25" customHeight="1">
      <c r="A76" s="54"/>
      <c r="B76" s="56"/>
      <c r="C76" s="51" t="s">
        <v>86</v>
      </c>
      <c r="D76" s="429"/>
      <c r="E76" s="429"/>
      <c r="F76" s="429"/>
      <c r="G76" s="429"/>
      <c r="H76" s="556"/>
      <c r="I76" s="555" t="str" cm="1">
        <f t="array" ref="I76">_xlfn.IFS(Q76="-","-",O76="OK",SUM(D76:G76),P76="OK",H76)</f>
        <v>-</v>
      </c>
      <c r="J76" s="483"/>
      <c r="L76" s="550" t="str">
        <f t="shared" si="0"/>
        <v/>
      </c>
      <c r="O76" s="55" t="str" cm="1">
        <f t="array" ref="O76">IFERROR(_xlfn.IFS(D76="","-",E76="","-",F76="","-",G76="","-"),"OK")</f>
        <v>-</v>
      </c>
      <c r="P76" s="560" t="str" cm="1">
        <f t="array" ref="P76">IFERROR(_xlfn.IFS(H76="","-"),"OK")</f>
        <v>-</v>
      </c>
      <c r="Q76" s="55" t="str" cm="1">
        <f t="array" ref="Q76">IFERROR(_xlfn.IFS(O76&amp;P76="--","-"),"OK")</f>
        <v>-</v>
      </c>
      <c r="X76" s="55" t="s">
        <v>1445</v>
      </c>
    </row>
    <row r="77" spans="1:25" ht="16.25" customHeight="1">
      <c r="A77" s="54"/>
      <c r="B77" s="56"/>
      <c r="C77" s="51" t="s">
        <v>87</v>
      </c>
      <c r="D77" s="429"/>
      <c r="E77" s="429"/>
      <c r="F77" s="429"/>
      <c r="G77" s="429"/>
      <c r="H77" s="556"/>
      <c r="I77" s="555" t="str" cm="1">
        <f t="array" ref="I77">_xlfn.IFS(Q77="-","-",O77="OK",SUM(D77:G77),P77="OK",H77)</f>
        <v>-</v>
      </c>
      <c r="J77" s="483"/>
      <c r="L77" s="550" t="str">
        <f t="shared" si="0"/>
        <v/>
      </c>
      <c r="O77" s="55" t="str" cm="1">
        <f t="array" ref="O77">IFERROR(_xlfn.IFS(D77="","-",E77="","-",F77="","-",G77="","-"),"OK")</f>
        <v>-</v>
      </c>
      <c r="P77" s="560" t="str" cm="1">
        <f t="array" ref="P77">IFERROR(_xlfn.IFS(H77="","-"),"OK")</f>
        <v>-</v>
      </c>
      <c r="Q77" s="55" t="str" cm="1">
        <f t="array" ref="Q77">IFERROR(_xlfn.IFS(O77&amp;P77="--","-"),"OK")</f>
        <v>-</v>
      </c>
      <c r="X77" s="55" t="s">
        <v>1446</v>
      </c>
    </row>
    <row r="78" spans="1:25" ht="16.25" customHeight="1">
      <c r="A78" s="54"/>
      <c r="B78" s="56"/>
      <c r="C78" s="51" t="s">
        <v>197</v>
      </c>
      <c r="D78" s="429"/>
      <c r="E78" s="429"/>
      <c r="F78" s="429"/>
      <c r="G78" s="429"/>
      <c r="H78" s="556"/>
      <c r="I78" s="555" t="str" cm="1">
        <f t="array" ref="I78">_xlfn.IFS(Q78="-","-",O78="OK",SUM(D78:G78),P78="OK",H78)</f>
        <v>-</v>
      </c>
      <c r="J78" s="483"/>
      <c r="L78" s="550" t="str">
        <f t="shared" si="0"/>
        <v/>
      </c>
      <c r="O78" s="55" t="str" cm="1">
        <f t="array" ref="O78">IFERROR(_xlfn.IFS(D78="","-",E78="","-",F78="","-",G78="","-"),"OK")</f>
        <v>-</v>
      </c>
      <c r="P78" s="560" t="str" cm="1">
        <f t="array" ref="P78">IFERROR(_xlfn.IFS(H78="","-"),"OK")</f>
        <v>-</v>
      </c>
      <c r="Q78" s="55" t="str" cm="1">
        <f t="array" ref="Q78">IFERROR(_xlfn.IFS(O78&amp;P78="--","-"),"OK")</f>
        <v>-</v>
      </c>
      <c r="X78" s="55" t="s">
        <v>197</v>
      </c>
      <c r="Y78" s="55" t="s">
        <v>1447</v>
      </c>
    </row>
    <row r="79" spans="1:25" ht="16.25" customHeight="1">
      <c r="A79" s="54"/>
      <c r="B79" s="56"/>
      <c r="C79" s="51" t="s">
        <v>201</v>
      </c>
      <c r="D79" s="429"/>
      <c r="E79" s="429"/>
      <c r="F79" s="429"/>
      <c r="G79" s="429"/>
      <c r="H79" s="557"/>
      <c r="I79" s="555" t="str" cm="1">
        <f t="array" ref="I79">_xlfn.IFS(Q79="-","-",O79="OK",SUM(D79:G79),P79="OK",H79)</f>
        <v>-</v>
      </c>
      <c r="J79" s="483"/>
      <c r="L79" s="550" t="str">
        <f t="shared" si="0"/>
        <v/>
      </c>
      <c r="O79" s="55" t="str" cm="1">
        <f t="array" ref="O79">IFERROR(_xlfn.IFS(D79="","-",E79="","-",F79="","-",G79="","-"),"OK")</f>
        <v>-</v>
      </c>
      <c r="P79" s="560" t="str" cm="1">
        <f t="array" ref="P79">IFERROR(_xlfn.IFS(H79="","-"),"OK")</f>
        <v>-</v>
      </c>
      <c r="Q79" s="55" t="str" cm="1">
        <f t="array" ref="Q79">IFERROR(_xlfn.IFS(O79&amp;P79="--","-"),"OK")</f>
        <v>-</v>
      </c>
      <c r="X79" s="55" t="s">
        <v>201</v>
      </c>
      <c r="Y79" s="55" t="s">
        <v>1447</v>
      </c>
    </row>
    <row r="80" spans="1:25" ht="16.25" customHeight="1">
      <c r="A80" s="54"/>
      <c r="C80" s="321" t="s">
        <v>89</v>
      </c>
      <c r="D80" s="430">
        <f t="shared" ref="D80:I80" si="1">SUM(D48:D79)</f>
        <v>0</v>
      </c>
      <c r="E80" s="430">
        <f t="shared" si="1"/>
        <v>0</v>
      </c>
      <c r="F80" s="430">
        <f t="shared" si="1"/>
        <v>0</v>
      </c>
      <c r="G80" s="430">
        <f t="shared" si="1"/>
        <v>0</v>
      </c>
      <c r="H80" s="430">
        <f>SUM(H48:H79)</f>
        <v>0</v>
      </c>
      <c r="I80" s="430">
        <f t="shared" si="1"/>
        <v>0</v>
      </c>
      <c r="J80" s="484"/>
      <c r="Y80" s="55" t="s">
        <v>1437</v>
      </c>
    </row>
    <row r="81" spans="1:25">
      <c r="A81" s="54"/>
      <c r="C81" s="199"/>
      <c r="D81" s="200"/>
      <c r="E81" s="200"/>
      <c r="F81" s="200"/>
      <c r="G81" s="200"/>
      <c r="H81" s="550"/>
      <c r="I81" s="550" t="str">
        <f>IF(SUM(D80:G80)&gt;0,IF(H80&gt;0,"Fehler: entweder Aufteilug nach Sektoren ODER Gesammtsumme",""),"")</f>
        <v/>
      </c>
      <c r="J81" s="200"/>
    </row>
    <row r="82" spans="1:25">
      <c r="A82" s="54"/>
      <c r="B82" s="52"/>
      <c r="C82" s="199"/>
      <c r="D82" s="200"/>
      <c r="E82" s="200"/>
      <c r="F82" s="200"/>
      <c r="G82" s="200"/>
      <c r="H82" s="200"/>
      <c r="I82" s="200"/>
      <c r="J82" s="200"/>
    </row>
    <row r="83" spans="1:25">
      <c r="A83" s="54"/>
      <c r="B83" s="49" t="s">
        <v>186</v>
      </c>
      <c r="C83" s="202" t="s">
        <v>167</v>
      </c>
      <c r="D83" s="202"/>
      <c r="E83" s="202"/>
      <c r="F83" s="200"/>
      <c r="G83" s="200"/>
      <c r="H83" s="200"/>
      <c r="I83" s="200"/>
      <c r="J83" s="200"/>
    </row>
    <row r="84" spans="1:25">
      <c r="A84" s="54"/>
      <c r="B84" s="52"/>
      <c r="C84" s="202"/>
      <c r="D84" s="202"/>
      <c r="E84" s="202"/>
      <c r="F84" s="200"/>
      <c r="G84" s="200"/>
      <c r="H84" s="200"/>
      <c r="I84" s="200"/>
      <c r="J84" s="200"/>
    </row>
    <row r="85" spans="1:25">
      <c r="A85" s="54"/>
      <c r="B85" s="86"/>
      <c r="C85" s="196" t="s">
        <v>1514</v>
      </c>
      <c r="D85" s="424"/>
      <c r="E85" s="400" t="s">
        <v>1449</v>
      </c>
      <c r="F85" s="200"/>
      <c r="G85" s="200"/>
      <c r="H85" s="200"/>
      <c r="I85" s="200"/>
      <c r="J85" s="200"/>
      <c r="X85" s="55" t="s">
        <v>1514</v>
      </c>
      <c r="Y85" s="1" t="s">
        <v>1484</v>
      </c>
    </row>
    <row r="86" spans="1:25">
      <c r="A86" s="54"/>
      <c r="C86" s="196" t="s">
        <v>1515</v>
      </c>
      <c r="D86" s="424"/>
      <c r="E86" s="400" t="s">
        <v>1449</v>
      </c>
      <c r="F86" s="200"/>
      <c r="G86" s="200"/>
      <c r="H86" s="200"/>
      <c r="I86" s="200"/>
      <c r="J86" s="107"/>
      <c r="X86" s="55" t="s">
        <v>1515</v>
      </c>
      <c r="Y86" s="1" t="s">
        <v>1483</v>
      </c>
    </row>
    <row r="87" spans="1:25">
      <c r="A87" s="54"/>
      <c r="C87" s="255"/>
      <c r="D87" s="203"/>
      <c r="E87" s="200"/>
      <c r="F87" s="200"/>
      <c r="G87" s="200"/>
      <c r="H87" s="200"/>
      <c r="I87" s="107"/>
    </row>
    <row r="88" spans="1:25">
      <c r="A88" s="54"/>
      <c r="B88" s="56"/>
      <c r="C88" s="118"/>
      <c r="D88" s="118"/>
      <c r="E88" s="118"/>
      <c r="F88" s="118"/>
      <c r="G88" s="117"/>
      <c r="H88" s="115"/>
      <c r="I88" s="115"/>
      <c r="J88" s="117"/>
    </row>
    <row r="89" spans="1:25">
      <c r="A89" s="54"/>
      <c r="B89" s="252" t="s">
        <v>187</v>
      </c>
      <c r="C89" s="253" t="s">
        <v>191</v>
      </c>
      <c r="D89" s="119"/>
      <c r="E89" s="119"/>
      <c r="F89" s="119"/>
      <c r="G89" s="134"/>
      <c r="H89" s="134" t="s">
        <v>196</v>
      </c>
      <c r="I89" s="134"/>
      <c r="J89" s="134"/>
    </row>
    <row r="90" spans="1:25">
      <c r="A90" s="54"/>
      <c r="B90" s="252"/>
      <c r="C90" s="253"/>
      <c r="D90" s="119"/>
      <c r="E90" s="119"/>
      <c r="F90" s="119"/>
      <c r="G90" s="134"/>
      <c r="H90" s="134"/>
      <c r="I90" s="134"/>
      <c r="J90" s="134"/>
    </row>
    <row r="91" spans="1:25">
      <c r="A91" s="54"/>
      <c r="B91" s="56"/>
      <c r="C91" s="137"/>
      <c r="D91" s="137"/>
      <c r="E91" s="107"/>
      <c r="F91" s="107"/>
      <c r="H91" s="107"/>
      <c r="I91" s="107"/>
      <c r="J91" s="107"/>
      <c r="K91" s="317">
        <f>+'A-Allgemeine Angaben'!D22</f>
        <v>0</v>
      </c>
    </row>
    <row r="92" spans="1:25" ht="48">
      <c r="A92" s="54"/>
      <c r="B92" s="56"/>
      <c r="C92" s="357" t="s">
        <v>1448</v>
      </c>
      <c r="D92" s="357" t="s">
        <v>1450</v>
      </c>
      <c r="E92" s="120" t="s">
        <v>135</v>
      </c>
      <c r="F92" s="117"/>
      <c r="G92" s="6"/>
      <c r="H92" s="54"/>
      <c r="I92" s="54"/>
      <c r="K92" s="309" t="s">
        <v>1337</v>
      </c>
      <c r="L92" s="309" t="s">
        <v>1338</v>
      </c>
      <c r="M92" s="309" t="s">
        <v>1339</v>
      </c>
      <c r="N92" s="309" t="s">
        <v>1340</v>
      </c>
    </row>
    <row r="93" spans="1:25">
      <c r="A93" s="54"/>
      <c r="B93" s="56"/>
      <c r="C93" s="357" t="s">
        <v>1414</v>
      </c>
      <c r="D93" s="358"/>
      <c r="E93" s="423"/>
      <c r="F93" s="117"/>
      <c r="G93" s="6"/>
      <c r="H93" s="54"/>
      <c r="I93" s="54"/>
      <c r="K93" s="309"/>
      <c r="L93" s="309"/>
      <c r="M93" s="309"/>
      <c r="N93" s="309"/>
    </row>
    <row r="94" spans="1:25">
      <c r="A94" s="54"/>
      <c r="B94" s="56"/>
      <c r="C94" s="357" t="s">
        <v>165</v>
      </c>
      <c r="D94" s="358"/>
      <c r="E94" s="112"/>
      <c r="F94" s="54"/>
      <c r="G94" s="134"/>
      <c r="H94" s="54"/>
      <c r="I94" s="54"/>
      <c r="K94" s="309"/>
      <c r="L94" s="309"/>
      <c r="M94" s="309"/>
      <c r="N94" s="309" t="s">
        <v>1366</v>
      </c>
    </row>
    <row r="95" spans="1:25">
      <c r="A95" s="54"/>
      <c r="B95" s="56"/>
      <c r="C95" s="51" t="s">
        <v>66</v>
      </c>
      <c r="D95" s="426"/>
      <c r="E95" s="113"/>
      <c r="F95" s="54"/>
      <c r="G95" s="54"/>
      <c r="H95" s="137"/>
      <c r="I95" s="137"/>
      <c r="K95" s="310" t="e">
        <f ca="1">OFFSET('EM-Faktoren'!$C$1,L95-1,$K$173-2020+1)</f>
        <v>#REF!</v>
      </c>
      <c r="L95" s="319">
        <v>10</v>
      </c>
      <c r="M95" s="320" t="str">
        <f ca="1">OFFSET('EM-Faktoren'!$B$4,'B-Bestandsanalyse'!L95-4,)</f>
        <v>Braunkohle</v>
      </c>
      <c r="N95" s="324" t="e">
        <f ca="1">+D95*K95/1000</f>
        <v>#REF!</v>
      </c>
    </row>
    <row r="96" spans="1:25">
      <c r="A96" s="54"/>
      <c r="B96" s="56"/>
      <c r="C96" s="51" t="s">
        <v>67</v>
      </c>
      <c r="D96" s="426"/>
      <c r="E96" s="111"/>
      <c r="F96" s="54"/>
      <c r="G96" s="54"/>
      <c r="H96" s="137"/>
      <c r="I96" s="137"/>
      <c r="K96" s="313" t="e">
        <f ca="1">OFFSET('EM-Faktoren'!$C$1,L96-1,$K$173-2020+1)</f>
        <v>#REF!</v>
      </c>
      <c r="L96" s="311">
        <v>9</v>
      </c>
      <c r="M96" s="312" t="str">
        <f ca="1">OFFSET('EM-Faktoren'!$B$4,'B-Bestandsanalyse'!L96-4,)</f>
        <v>Kohlen (Steinkohle)</v>
      </c>
      <c r="N96" s="325" t="e">
        <f t="shared" ref="N96:N126" ca="1" si="2">+D96*K96/1000</f>
        <v>#REF!</v>
      </c>
    </row>
    <row r="97" spans="1:14">
      <c r="A97" s="54"/>
      <c r="B97" s="56"/>
      <c r="C97" s="51" t="s">
        <v>68</v>
      </c>
      <c r="D97" s="426"/>
      <c r="E97" s="111"/>
      <c r="F97" s="54"/>
      <c r="G97" s="137"/>
      <c r="H97" s="137"/>
      <c r="I97" s="137"/>
      <c r="K97" s="313" t="e">
        <f ca="1">OFFSET('EM-Faktoren'!$C$1,L97-1,$K$173-2020+1)</f>
        <v>#REF!</v>
      </c>
      <c r="L97" s="311">
        <v>5</v>
      </c>
      <c r="M97" s="312" t="str">
        <f ca="1">OFFSET('EM-Faktoren'!$B$4,'B-Bestandsanalyse'!L97-4,)</f>
        <v>Erdgas</v>
      </c>
      <c r="N97" s="325" t="e">
        <f t="shared" ca="1" si="2"/>
        <v>#REF!</v>
      </c>
    </row>
    <row r="98" spans="1:14">
      <c r="A98" s="54"/>
      <c r="B98" s="56"/>
      <c r="C98" s="51" t="s">
        <v>69</v>
      </c>
      <c r="D98" s="426"/>
      <c r="E98" s="111"/>
      <c r="F98" s="54"/>
      <c r="G98" s="137"/>
      <c r="H98" s="137"/>
      <c r="I98" s="137"/>
      <c r="K98" s="313" t="e">
        <f ca="1">OFFSET('EM-Faktoren'!$C$1,L98-1,$K$173-2020+1)</f>
        <v>#REF!</v>
      </c>
      <c r="L98" s="311">
        <v>7</v>
      </c>
      <c r="M98" s="312" t="str">
        <f ca="1">OFFSET('EM-Faktoren'!$B$4,'B-Bestandsanalyse'!L98-4,)</f>
        <v>Flüssiggas</v>
      </c>
      <c r="N98" s="325" t="e">
        <f t="shared" ca="1" si="2"/>
        <v>#REF!</v>
      </c>
    </row>
    <row r="99" spans="1:14">
      <c r="A99" s="54"/>
      <c r="B99" s="56"/>
      <c r="C99" s="51" t="s">
        <v>70</v>
      </c>
      <c r="D99" s="426"/>
      <c r="E99" s="111"/>
      <c r="F99" s="54"/>
      <c r="G99" s="137"/>
      <c r="H99" s="137"/>
      <c r="I99" s="137"/>
      <c r="K99" s="313" t="e">
        <f ca="1">OFFSET('EM-Faktoren'!$C$1,L99-1,$K$173-2020+1)</f>
        <v>#REF!</v>
      </c>
      <c r="L99" s="311">
        <v>6</v>
      </c>
      <c r="M99" s="312" t="str">
        <f ca="1">OFFSET('EM-Faktoren'!$B$4,'B-Bestandsanalyse'!L99-4,)</f>
        <v>Heizöl</v>
      </c>
      <c r="N99" s="325" t="e">
        <f t="shared" ca="1" si="2"/>
        <v>#REF!</v>
      </c>
    </row>
    <row r="100" spans="1:14">
      <c r="A100" s="54"/>
      <c r="B100" s="56"/>
      <c r="C100" s="51" t="s">
        <v>71</v>
      </c>
      <c r="D100" s="426"/>
      <c r="E100" s="111"/>
      <c r="F100" s="54"/>
      <c r="G100" s="137"/>
      <c r="H100" s="137"/>
      <c r="I100" s="137"/>
      <c r="K100" s="313" t="e">
        <f ca="1">OFFSET('EM-Faktoren'!$C$1,L100-1,$K$173-2020+1)</f>
        <v>#REF!</v>
      </c>
      <c r="L100" s="311">
        <v>12</v>
      </c>
      <c r="M100" s="312" t="str">
        <f ca="1">OFFSET('EM-Faktoren'!$B$4,'B-Bestandsanalyse'!L100-4,)</f>
        <v>Wasserstoff</v>
      </c>
      <c r="N100" s="325" t="e">
        <f t="shared" ca="1" si="2"/>
        <v>#REF!</v>
      </c>
    </row>
    <row r="101" spans="1:14">
      <c r="A101" s="54"/>
      <c r="B101" s="56"/>
      <c r="C101" s="51" t="s">
        <v>72</v>
      </c>
      <c r="D101" s="426"/>
      <c r="E101" s="111"/>
      <c r="F101" s="54"/>
      <c r="G101" s="137"/>
      <c r="H101" s="137"/>
      <c r="I101" s="137"/>
      <c r="K101" s="313" t="e">
        <f ca="1">OFFSET('EM-Faktoren'!$C$1,L101-1,$K$173-2020+1)</f>
        <v>#REF!</v>
      </c>
      <c r="L101" s="311">
        <v>13</v>
      </c>
      <c r="M101" s="312" t="str">
        <f ca="1">OFFSET('EM-Faktoren'!$B$4,'B-Bestandsanalyse'!L101-4,)</f>
        <v>PtX</v>
      </c>
      <c r="N101" s="325" t="e">
        <f t="shared" ca="1" si="2"/>
        <v>#REF!</v>
      </c>
    </row>
    <row r="102" spans="1:14">
      <c r="A102" s="54"/>
      <c r="B102" s="56"/>
      <c r="C102" s="51" t="s">
        <v>73</v>
      </c>
      <c r="D102" s="426"/>
      <c r="E102" s="111"/>
      <c r="F102" s="54"/>
      <c r="G102" s="137"/>
      <c r="H102" s="137"/>
      <c r="I102" s="137"/>
      <c r="K102" s="313" t="e">
        <f ca="1">OFFSET('EM-Faktoren'!$C$1,L102-1,$K$173-2020+1)</f>
        <v>#REF!</v>
      </c>
      <c r="L102" s="311">
        <v>22</v>
      </c>
      <c r="M102" s="312" t="str">
        <f ca="1">OFFSET('EM-Faktoren'!$B$4,'B-Bestandsanalyse'!L102-4,)</f>
        <v>Deponiegas/Grubengas</v>
      </c>
      <c r="N102" s="325" t="e">
        <f t="shared" ca="1" si="2"/>
        <v>#REF!</v>
      </c>
    </row>
    <row r="103" spans="1:14">
      <c r="A103" s="54"/>
      <c r="B103" s="56"/>
      <c r="C103" s="51" t="s">
        <v>74</v>
      </c>
      <c r="D103" s="426"/>
      <c r="E103" s="111"/>
      <c r="F103" s="54"/>
      <c r="G103" s="137"/>
      <c r="H103" s="137"/>
      <c r="I103" s="137"/>
      <c r="K103" s="313" t="e">
        <f ca="1">OFFSET('EM-Faktoren'!$C$1,L103-1,$K$173-2020+1)</f>
        <v>#REF!</v>
      </c>
      <c r="L103" s="311">
        <v>23</v>
      </c>
      <c r="M103" s="312" t="str">
        <f ca="1">OFFSET('EM-Faktoren'!$B$4,'B-Bestandsanalyse'!L103-4,)</f>
        <v>Abfall</v>
      </c>
      <c r="N103" s="325" t="e">
        <f t="shared" ca="1" si="2"/>
        <v>#REF!</v>
      </c>
    </row>
    <row r="104" spans="1:14">
      <c r="A104" s="54"/>
      <c r="B104" s="56"/>
      <c r="C104" s="51" t="s">
        <v>75</v>
      </c>
      <c r="D104" s="426"/>
      <c r="E104" s="111"/>
      <c r="F104" s="54"/>
      <c r="G104" s="137"/>
      <c r="H104" s="137"/>
      <c r="I104" s="137"/>
      <c r="K104" s="313" t="e">
        <f ca="1">OFFSET('EM-Faktoren'!$C$1,L104-1,$K$173-2020+1)</f>
        <v>#REF!</v>
      </c>
      <c r="L104" s="311">
        <v>23</v>
      </c>
      <c r="M104" s="312" t="str">
        <f ca="1">OFFSET('EM-Faktoren'!$B$4,'B-Bestandsanalyse'!L104-4,)</f>
        <v>Abfall</v>
      </c>
      <c r="N104" s="325" t="e">
        <f t="shared" ca="1" si="2"/>
        <v>#REF!</v>
      </c>
    </row>
    <row r="105" spans="1:14">
      <c r="A105" s="54"/>
      <c r="B105" s="56"/>
      <c r="C105" s="51" t="s">
        <v>1524</v>
      </c>
      <c r="D105" s="426"/>
      <c r="E105" s="483" t="s">
        <v>1529</v>
      </c>
      <c r="F105" s="54"/>
      <c r="G105" s="137"/>
      <c r="H105" s="137"/>
      <c r="I105" s="137"/>
      <c r="K105" s="313" t="e">
        <f ca="1">OFFSET('EM-Faktoren'!$C$1,L105-1,$K$173-2020+1)</f>
        <v>#REF!</v>
      </c>
      <c r="L105" s="311">
        <v>27</v>
      </c>
      <c r="M105" s="312" t="str">
        <f ca="1">OFFSET('EM-Faktoren'!$B$4,'B-Bestandsanalyse'!L105-4,)</f>
        <v>Umweltwärme</v>
      </c>
      <c r="N105" s="325" t="e">
        <f t="shared" ca="1" si="2"/>
        <v>#REF!</v>
      </c>
    </row>
    <row r="106" spans="1:14">
      <c r="A106" s="54"/>
      <c r="B106" s="56"/>
      <c r="C106" s="51" t="s">
        <v>1522</v>
      </c>
      <c r="D106" s="426"/>
      <c r="E106" s="483" t="s">
        <v>1529</v>
      </c>
      <c r="F106" s="54"/>
      <c r="G106" s="137"/>
      <c r="H106" s="137"/>
      <c r="I106" s="137"/>
      <c r="K106" s="313" t="e">
        <f ca="1">OFFSET('EM-Faktoren'!$C$1,L106-1,$K$173-2020+1)</f>
        <v>#REF!</v>
      </c>
      <c r="L106" s="311">
        <v>27</v>
      </c>
      <c r="M106" s="312" t="str">
        <f ca="1">OFFSET('EM-Faktoren'!$B$4,'B-Bestandsanalyse'!L106-4,)</f>
        <v>Umweltwärme</v>
      </c>
      <c r="N106" s="325" t="e">
        <f ca="1">+D106*K106/1000</f>
        <v>#REF!</v>
      </c>
    </row>
    <row r="107" spans="1:14">
      <c r="A107" s="54"/>
      <c r="B107" s="56"/>
      <c r="C107" s="51" t="s">
        <v>1523</v>
      </c>
      <c r="D107" s="426"/>
      <c r="E107" s="483" t="s">
        <v>1529</v>
      </c>
      <c r="F107" s="54"/>
      <c r="G107" s="137"/>
      <c r="H107" s="137"/>
      <c r="I107" s="137"/>
      <c r="K107" s="313" t="e">
        <f ca="1">OFFSET('EM-Faktoren'!$C$1,L107-1,$K$173-2020+1)</f>
        <v>#REF!</v>
      </c>
      <c r="L107" s="311">
        <v>27</v>
      </c>
      <c r="M107" s="312" t="str">
        <f ca="1">OFFSET('EM-Faktoren'!$B$4,'B-Bestandsanalyse'!L107-4,)</f>
        <v>Umweltwärme</v>
      </c>
      <c r="N107" s="325" t="e">
        <f ca="1">+D107*K107/1000</f>
        <v>#REF!</v>
      </c>
    </row>
    <row r="108" spans="1:14">
      <c r="A108" s="54"/>
      <c r="B108" s="56"/>
      <c r="C108" s="51" t="s">
        <v>205</v>
      </c>
      <c r="D108" s="426"/>
      <c r="E108" s="111"/>
      <c r="F108" s="54"/>
      <c r="G108" s="137"/>
      <c r="H108" s="137"/>
      <c r="I108" s="137"/>
      <c r="K108" s="313" t="e">
        <f ca="1">OFFSET('EM-Faktoren'!$C$1,L108-1,$K$173-2020+1)</f>
        <v>#REF!</v>
      </c>
      <c r="L108" s="311">
        <v>19</v>
      </c>
      <c r="M108" s="312" t="str">
        <f ca="1">OFFSET('EM-Faktoren'!$B$4,'B-Bestandsanalyse'!L108-4,)</f>
        <v>EE-Festbrennstoffe</v>
      </c>
      <c r="N108" s="325" t="e">
        <f t="shared" ca="1" si="2"/>
        <v>#REF!</v>
      </c>
    </row>
    <row r="109" spans="1:14">
      <c r="A109" s="54"/>
      <c r="B109" s="56"/>
      <c r="C109" s="51" t="s">
        <v>200</v>
      </c>
      <c r="D109" s="426"/>
      <c r="E109" s="111"/>
      <c r="F109" s="54"/>
      <c r="G109" s="137"/>
      <c r="H109" s="137"/>
      <c r="I109" s="137"/>
      <c r="K109" s="313" t="e">
        <f ca="1">OFFSET('EM-Faktoren'!$C$1,L109-1,$K$173-2020+1)</f>
        <v>#REF!</v>
      </c>
      <c r="L109" s="311">
        <v>19</v>
      </c>
      <c r="M109" s="312" t="str">
        <f ca="1">OFFSET('EM-Faktoren'!$B$4,'B-Bestandsanalyse'!L109-4,)</f>
        <v>EE-Festbrennstoffe</v>
      </c>
      <c r="N109" s="325" t="e">
        <f t="shared" ca="1" si="2"/>
        <v>#REF!</v>
      </c>
    </row>
    <row r="110" spans="1:14">
      <c r="A110" s="54"/>
      <c r="B110" s="56"/>
      <c r="C110" s="51" t="s">
        <v>76</v>
      </c>
      <c r="D110" s="426"/>
      <c r="E110" s="111"/>
      <c r="F110" s="54"/>
      <c r="G110" s="137"/>
      <c r="H110" s="137"/>
      <c r="I110" s="137"/>
      <c r="K110" s="313" t="e">
        <f ca="1">OFFSET('EM-Faktoren'!$C$1,L110-1,$K$173-2020+1)</f>
        <v>#REF!</v>
      </c>
      <c r="L110" s="311">
        <v>21</v>
      </c>
      <c r="M110" s="312" t="str">
        <f ca="1">OFFSET('EM-Faktoren'!$B$4,'B-Bestandsanalyse'!L110-4,)</f>
        <v>Biogas</v>
      </c>
      <c r="N110" s="325" t="e">
        <f t="shared" ca="1" si="2"/>
        <v>#REF!</v>
      </c>
    </row>
    <row r="111" spans="1:14">
      <c r="A111" s="54"/>
      <c r="B111" s="56"/>
      <c r="C111" s="51" t="s">
        <v>77</v>
      </c>
      <c r="D111" s="426"/>
      <c r="E111" s="111"/>
      <c r="F111" s="54"/>
      <c r="G111" s="137"/>
      <c r="H111" s="137"/>
      <c r="I111" s="137"/>
      <c r="K111" s="313" t="e">
        <f ca="1">OFFSET('EM-Faktoren'!$C$1,L111-1,$K$173-2020+1)</f>
        <v>#REF!</v>
      </c>
      <c r="L111" s="311">
        <v>25</v>
      </c>
      <c r="M111" s="312" t="str">
        <f ca="1">OFFSET('EM-Faktoren'!$B$4,'B-Bestandsanalyse'!L111-4,)</f>
        <v>Synth. Brennstoffe</v>
      </c>
      <c r="N111" s="325" t="e">
        <f t="shared" ca="1" si="2"/>
        <v>#REF!</v>
      </c>
    </row>
    <row r="112" spans="1:14">
      <c r="A112" s="54"/>
      <c r="B112" s="56"/>
      <c r="C112" s="51" t="s">
        <v>78</v>
      </c>
      <c r="D112" s="426"/>
      <c r="E112" s="111"/>
      <c r="F112" s="54"/>
      <c r="G112" s="137"/>
      <c r="H112" s="137"/>
      <c r="I112" s="137"/>
      <c r="K112" s="313" t="e">
        <f ca="1">OFFSET('EM-Faktoren'!$C$1,L112-1,$K$173-2020+1)</f>
        <v>#REF!</v>
      </c>
      <c r="L112" s="311">
        <v>22</v>
      </c>
      <c r="M112" s="312" t="str">
        <f ca="1">OFFSET('EM-Faktoren'!$B$4,'B-Bestandsanalyse'!L112-4,)</f>
        <v>Deponiegas/Grubengas</v>
      </c>
      <c r="N112" s="325" t="e">
        <f t="shared" ca="1" si="2"/>
        <v>#REF!</v>
      </c>
    </row>
    <row r="113" spans="1:14">
      <c r="A113" s="54"/>
      <c r="B113" s="56"/>
      <c r="C113" s="51" t="s">
        <v>79</v>
      </c>
      <c r="D113" s="426"/>
      <c r="E113" s="111"/>
      <c r="F113" s="54"/>
      <c r="G113" s="137"/>
      <c r="H113" s="137"/>
      <c r="I113" s="137"/>
      <c r="K113" s="313" t="e">
        <f ca="1">OFFSET('EM-Faktoren'!$C$1,L113-1,$K$173-2020+1)</f>
        <v>#REF!</v>
      </c>
      <c r="L113" s="311">
        <v>18</v>
      </c>
      <c r="M113" s="312" t="str">
        <f ca="1">OFFSET('EM-Faktoren'!$B$4,'B-Bestandsanalyse'!L113-4,)</f>
        <v>Klärgas</v>
      </c>
      <c r="N113" s="325" t="e">
        <f t="shared" ca="1" si="2"/>
        <v>#REF!</v>
      </c>
    </row>
    <row r="114" spans="1:14">
      <c r="A114" s="54"/>
      <c r="B114" s="56"/>
      <c r="C114" s="51" t="s">
        <v>80</v>
      </c>
      <c r="D114" s="426"/>
      <c r="E114" s="111"/>
      <c r="F114" s="54"/>
      <c r="G114" s="137"/>
      <c r="H114" s="137"/>
      <c r="I114" s="137"/>
      <c r="K114" s="313" t="e">
        <f ca="1">OFFSET('EM-Faktoren'!$C$1,L114-1,$K$173-2020+1)</f>
        <v>#REF!</v>
      </c>
      <c r="L114" s="311">
        <v>20</v>
      </c>
      <c r="M114" s="312" t="str">
        <f ca="1">OFFSET('EM-Faktoren'!$B$4,'B-Bestandsanalyse'!L114-4,)</f>
        <v>Flüssige Biomasse</v>
      </c>
      <c r="N114" s="325" t="e">
        <f t="shared" ca="1" si="2"/>
        <v>#REF!</v>
      </c>
    </row>
    <row r="115" spans="1:14">
      <c r="A115" s="54"/>
      <c r="B115" s="56"/>
      <c r="C115" s="51" t="s">
        <v>203</v>
      </c>
      <c r="D115" s="426"/>
      <c r="E115" s="111"/>
      <c r="F115" s="54"/>
      <c r="G115" s="137"/>
      <c r="H115" s="137"/>
      <c r="I115" s="137"/>
      <c r="K115" s="313" t="e">
        <f ca="1">OFFSET('EM-Faktoren'!$C$1,L115-1,$K$173-2020+1)</f>
        <v>#REF!</v>
      </c>
      <c r="L115" s="311">
        <v>4</v>
      </c>
      <c r="M115" s="312" t="str">
        <f ca="1">OFFSET('EM-Faktoren'!$B$4,'B-Bestandsanalyse'!L115-4,)</f>
        <v>Strom</v>
      </c>
      <c r="N115" s="325" t="e">
        <f t="shared" ca="1" si="2"/>
        <v>#REF!</v>
      </c>
    </row>
    <row r="116" spans="1:14">
      <c r="A116" s="54"/>
      <c r="B116" s="56"/>
      <c r="C116" s="51" t="s">
        <v>202</v>
      </c>
      <c r="D116" s="426"/>
      <c r="E116" s="111"/>
      <c r="F116" s="54"/>
      <c r="G116" s="137"/>
      <c r="H116" s="137"/>
      <c r="I116" s="137"/>
      <c r="K116" s="313" t="e">
        <f ca="1">OFFSET('EM-Faktoren'!$C$1,L116-1,$K$173-2020+1)</f>
        <v>#REF!</v>
      </c>
      <c r="L116" s="311">
        <v>4</v>
      </c>
      <c r="M116" s="312" t="str">
        <f ca="1">OFFSET('EM-Faktoren'!$B$4,'B-Bestandsanalyse'!L116-4,)</f>
        <v>Strom</v>
      </c>
      <c r="N116" s="325" t="e">
        <f t="shared" ca="1" si="2"/>
        <v>#REF!</v>
      </c>
    </row>
    <row r="117" spans="1:14">
      <c r="A117" s="54"/>
      <c r="B117" s="56"/>
      <c r="C117" s="51" t="s">
        <v>213</v>
      </c>
      <c r="D117" s="426"/>
      <c r="E117" s="111"/>
      <c r="F117" s="54"/>
      <c r="G117" s="137"/>
      <c r="H117" s="137"/>
      <c r="I117" s="137"/>
      <c r="K117" s="313" t="e">
        <f ca="1">OFFSET('EM-Faktoren'!$C$1,L117-1,$K$173-2020+1)</f>
        <v>#REF!</v>
      </c>
      <c r="L117" s="311">
        <v>11</v>
      </c>
      <c r="M117" s="312" t="str">
        <f ca="1">OFFSET('EM-Faktoren'!$B$4,'B-Bestandsanalyse'!L117-4,)</f>
        <v>Solarwärme</v>
      </c>
      <c r="N117" s="325" t="e">
        <f t="shared" ca="1" si="2"/>
        <v>#REF!</v>
      </c>
    </row>
    <row r="118" spans="1:14">
      <c r="A118" s="54"/>
      <c r="B118" s="56"/>
      <c r="C118" s="51" t="s">
        <v>212</v>
      </c>
      <c r="D118" s="426"/>
      <c r="E118" s="111"/>
      <c r="F118" s="54"/>
      <c r="G118" s="137"/>
      <c r="H118" s="137"/>
      <c r="I118" s="137"/>
      <c r="K118" s="313" t="e">
        <f ca="1">OFFSET('EM-Faktoren'!$C$1,L118-1,$K$173-2020+1)</f>
        <v>#REF!</v>
      </c>
      <c r="L118" s="311">
        <v>11</v>
      </c>
      <c r="M118" s="312" t="str">
        <f ca="1">OFFSET('EM-Faktoren'!$B$4,'B-Bestandsanalyse'!L118-4,)</f>
        <v>Solarwärme</v>
      </c>
      <c r="N118" s="325" t="e">
        <f t="shared" ca="1" si="2"/>
        <v>#REF!</v>
      </c>
    </row>
    <row r="119" spans="1:14">
      <c r="A119" s="54"/>
      <c r="B119" s="56"/>
      <c r="C119" s="51" t="s">
        <v>82</v>
      </c>
      <c r="D119" s="426"/>
      <c r="E119" s="111"/>
      <c r="F119" s="54"/>
      <c r="G119" s="137"/>
      <c r="H119" s="137"/>
      <c r="I119" s="137"/>
      <c r="K119" s="313" t="e">
        <f ca="1">OFFSET('EM-Faktoren'!$C$1,L119-1,$K$173-2020+1)</f>
        <v>#REF!</v>
      </c>
      <c r="L119" s="311">
        <v>27</v>
      </c>
      <c r="M119" s="312" t="str">
        <f ca="1">OFFSET('EM-Faktoren'!$B$4,'B-Bestandsanalyse'!L119-4,)</f>
        <v>Umweltwärme</v>
      </c>
      <c r="N119" s="325" t="e">
        <f t="shared" ca="1" si="2"/>
        <v>#REF!</v>
      </c>
    </row>
    <row r="120" spans="1:14">
      <c r="A120" s="54"/>
      <c r="B120" s="56"/>
      <c r="C120" s="51" t="s">
        <v>83</v>
      </c>
      <c r="D120" s="426"/>
      <c r="E120" s="111"/>
      <c r="F120" s="54"/>
      <c r="G120" s="137"/>
      <c r="H120" s="137"/>
      <c r="I120" s="137"/>
      <c r="K120" s="313" t="e">
        <f ca="1">OFFSET('EM-Faktoren'!$C$1,L120-1,$K$173-2020+1)</f>
        <v>#REF!</v>
      </c>
      <c r="L120" s="311">
        <v>26</v>
      </c>
      <c r="M120" s="312" t="str">
        <f ca="1">OFFSET('EM-Faktoren'!$B$4,'B-Bestandsanalyse'!L120-4,)</f>
        <v>Tiefe Geothermie</v>
      </c>
      <c r="N120" s="325" t="e">
        <f t="shared" ca="1" si="2"/>
        <v>#REF!</v>
      </c>
    </row>
    <row r="121" spans="1:14">
      <c r="A121" s="54"/>
      <c r="B121" s="56"/>
      <c r="C121" s="51" t="s">
        <v>84</v>
      </c>
      <c r="D121" s="426"/>
      <c r="E121" s="111"/>
      <c r="F121" s="54"/>
      <c r="G121" s="137"/>
      <c r="H121" s="137"/>
      <c r="I121" s="137"/>
      <c r="K121" s="313" t="e">
        <f ca="1">OFFSET('EM-Faktoren'!$C$1,L121-1,$K$173-2020+1)</f>
        <v>#REF!</v>
      </c>
      <c r="L121" s="311">
        <v>27</v>
      </c>
      <c r="M121" s="312" t="str">
        <f ca="1">OFFSET('EM-Faktoren'!$B$4,'B-Bestandsanalyse'!L121-4,)</f>
        <v>Umweltwärme</v>
      </c>
      <c r="N121" s="325" t="e">
        <f t="shared" ca="1" si="2"/>
        <v>#REF!</v>
      </c>
    </row>
    <row r="122" spans="1:14">
      <c r="A122" s="54"/>
      <c r="B122" s="56"/>
      <c r="C122" s="51" t="s">
        <v>85</v>
      </c>
      <c r="D122" s="426"/>
      <c r="E122" s="111"/>
      <c r="F122" s="54"/>
      <c r="G122" s="137"/>
      <c r="H122" s="137"/>
      <c r="I122" s="137"/>
      <c r="K122" s="313" t="e">
        <f ca="1">OFFSET('EM-Faktoren'!$C$1,L122-1,$K$173-2020+1)</f>
        <v>#REF!</v>
      </c>
      <c r="L122" s="311">
        <v>27</v>
      </c>
      <c r="M122" s="312" t="str">
        <f ca="1">OFFSET('EM-Faktoren'!$B$4,'B-Bestandsanalyse'!L122-4,)</f>
        <v>Umweltwärme</v>
      </c>
      <c r="N122" s="325" t="e">
        <f t="shared" ca="1" si="2"/>
        <v>#REF!</v>
      </c>
    </row>
    <row r="123" spans="1:14">
      <c r="A123" s="54"/>
      <c r="B123" s="56"/>
      <c r="C123" s="51" t="s">
        <v>86</v>
      </c>
      <c r="D123" s="426"/>
      <c r="E123" s="111"/>
      <c r="F123" s="54"/>
      <c r="G123" s="137"/>
      <c r="H123" s="137"/>
      <c r="I123" s="137"/>
      <c r="K123" s="313" t="e">
        <f ca="1">OFFSET('EM-Faktoren'!$C$1,L123-1,$K$173-2020+1)</f>
        <v>#REF!</v>
      </c>
      <c r="L123" s="311">
        <v>27</v>
      </c>
      <c r="M123" s="312" t="str">
        <f ca="1">OFFSET('EM-Faktoren'!$B$4,'B-Bestandsanalyse'!L123-4,)</f>
        <v>Umweltwärme</v>
      </c>
      <c r="N123" s="325" t="e">
        <f t="shared" ca="1" si="2"/>
        <v>#REF!</v>
      </c>
    </row>
    <row r="124" spans="1:14">
      <c r="A124" s="54"/>
      <c r="B124" s="56"/>
      <c r="C124" s="254" t="s">
        <v>87</v>
      </c>
      <c r="D124" s="426"/>
      <c r="E124" s="111"/>
      <c r="F124" s="54"/>
      <c r="G124" s="137"/>
      <c r="H124" s="137"/>
      <c r="I124" s="137"/>
      <c r="K124" s="313" t="e">
        <f ca="1">OFFSET('EM-Faktoren'!$C$1,L124-1,$K$173-2020+1)</f>
        <v>#REF!</v>
      </c>
      <c r="L124" s="311">
        <v>27</v>
      </c>
      <c r="M124" s="312" t="str">
        <f ca="1">OFFSET('EM-Faktoren'!$B$4,'B-Bestandsanalyse'!L124-4,)</f>
        <v>Umweltwärme</v>
      </c>
      <c r="N124" s="325" t="e">
        <f t="shared" ca="1" si="2"/>
        <v>#REF!</v>
      </c>
    </row>
    <row r="125" spans="1:14">
      <c r="A125" s="54"/>
      <c r="B125" s="56"/>
      <c r="C125" s="254" t="s">
        <v>197</v>
      </c>
      <c r="D125" s="426"/>
      <c r="E125" s="111"/>
      <c r="F125" s="54"/>
      <c r="G125" s="137"/>
      <c r="H125" s="137"/>
      <c r="I125" s="137"/>
      <c r="K125" s="313" t="e">
        <f ca="1">OFFSET('EM-Faktoren'!$C$1,L125-1,$K$173-2020+1)</f>
        <v>#REF!</v>
      </c>
      <c r="L125" s="311">
        <v>14</v>
      </c>
      <c r="M125" s="312" t="str">
        <f ca="1">OFFSET('EM-Faktoren'!$B$4,'B-Bestandsanalyse'!L125-4,)</f>
        <v>Sonstige</v>
      </c>
      <c r="N125" s="325" t="e">
        <f t="shared" ca="1" si="2"/>
        <v>#REF!</v>
      </c>
    </row>
    <row r="126" spans="1:14">
      <c r="A126" s="54"/>
      <c r="B126" s="56"/>
      <c r="C126" s="264" t="s">
        <v>201</v>
      </c>
      <c r="D126" s="426"/>
      <c r="E126" s="138"/>
      <c r="F126" s="54"/>
      <c r="G126" s="137"/>
      <c r="H126" s="137"/>
      <c r="I126" s="137"/>
      <c r="K126" s="314" t="e">
        <f ca="1">OFFSET('EM-Faktoren'!$C$1,L126-1,$K$173-2020+1)</f>
        <v>#REF!</v>
      </c>
      <c r="L126" s="315">
        <v>28</v>
      </c>
      <c r="M126" s="316" t="str">
        <f ca="1">OFFSET('EM-Faktoren'!$B$4,'B-Bestandsanalyse'!L126-4,)</f>
        <v>sonstige Erneuerbare</v>
      </c>
      <c r="N126" s="326" t="e">
        <f t="shared" ca="1" si="2"/>
        <v>#REF!</v>
      </c>
    </row>
    <row r="127" spans="1:14">
      <c r="A127" s="54"/>
      <c r="B127" s="56"/>
      <c r="C127" s="133" t="s">
        <v>89</v>
      </c>
      <c r="D127" s="428">
        <f>SUM(D95:D126)</f>
        <v>0</v>
      </c>
      <c r="E127" s="139"/>
      <c r="F127" s="137"/>
      <c r="G127" s="137"/>
      <c r="H127" s="137"/>
      <c r="I127" s="137"/>
    </row>
    <row r="128" spans="1:14">
      <c r="A128" s="54"/>
      <c r="C128" s="137"/>
      <c r="D128" s="137"/>
      <c r="E128" s="107"/>
      <c r="F128" s="107"/>
      <c r="G128" s="54"/>
      <c r="H128" s="54"/>
      <c r="I128" s="54"/>
      <c r="J128" s="54"/>
    </row>
    <row r="129" spans="1:14">
      <c r="A129" s="54"/>
      <c r="B129" s="56"/>
      <c r="C129" s="137"/>
      <c r="D129" s="137"/>
      <c r="E129" s="107"/>
      <c r="F129" s="107"/>
      <c r="G129" s="107"/>
      <c r="H129" s="107"/>
      <c r="I129" s="107"/>
      <c r="J129" s="107"/>
    </row>
    <row r="130" spans="1:14">
      <c r="A130" s="54"/>
      <c r="B130" s="56" t="s">
        <v>188</v>
      </c>
      <c r="C130" s="462" t="s">
        <v>148</v>
      </c>
      <c r="D130" s="137"/>
      <c r="E130" s="107"/>
      <c r="F130" s="107"/>
      <c r="G130" s="107"/>
      <c r="H130" s="107"/>
      <c r="I130" s="107"/>
      <c r="J130" s="107"/>
    </row>
    <row r="131" spans="1:14">
      <c r="A131" s="54"/>
      <c r="B131" s="56"/>
      <c r="C131" s="137"/>
      <c r="D131" s="137"/>
      <c r="E131" s="107"/>
      <c r="F131" s="107"/>
      <c r="G131" s="107"/>
      <c r="H131" s="107"/>
      <c r="I131" s="107"/>
      <c r="J131" s="107"/>
    </row>
    <row r="132" spans="1:14">
      <c r="A132" s="54"/>
      <c r="B132" s="56"/>
      <c r="C132" s="383" t="s">
        <v>1482</v>
      </c>
      <c r="D132" s="579" t="s">
        <v>119</v>
      </c>
      <c r="E132" s="582" t="s">
        <v>135</v>
      </c>
      <c r="F132" s="107"/>
      <c r="G132" s="107"/>
      <c r="H132" s="107"/>
      <c r="I132" s="107"/>
      <c r="J132" s="107"/>
      <c r="K132" s="317">
        <f>+'A-Allgemeine Angaben'!D22</f>
        <v>0</v>
      </c>
    </row>
    <row r="133" spans="1:14" ht="48">
      <c r="A133" s="54"/>
      <c r="B133" s="56"/>
      <c r="C133" s="383" t="s">
        <v>1414</v>
      </c>
      <c r="D133" s="580"/>
      <c r="E133" s="583"/>
      <c r="F133" s="107"/>
      <c r="G133" s="107"/>
      <c r="H133" s="107"/>
      <c r="I133" s="107"/>
      <c r="J133" s="107"/>
      <c r="K133" s="309" t="s">
        <v>1337</v>
      </c>
      <c r="L133" s="309" t="s">
        <v>1338</v>
      </c>
      <c r="M133" s="309" t="s">
        <v>1339</v>
      </c>
      <c r="N133" s="309" t="s">
        <v>1340</v>
      </c>
    </row>
    <row r="134" spans="1:14">
      <c r="A134" s="54"/>
      <c r="B134" s="56"/>
      <c r="C134" s="465" t="s">
        <v>1449</v>
      </c>
      <c r="D134" s="581"/>
      <c r="E134" s="584"/>
      <c r="F134" s="107"/>
      <c r="G134" s="107"/>
      <c r="H134" s="107"/>
      <c r="I134" s="107"/>
      <c r="J134" s="107"/>
      <c r="K134" s="309"/>
      <c r="L134" s="309"/>
      <c r="M134" s="309"/>
      <c r="N134" s="309" t="s">
        <v>1366</v>
      </c>
    </row>
    <row r="135" spans="1:14">
      <c r="A135" s="54"/>
      <c r="B135" s="56"/>
      <c r="C135" s="51" t="s">
        <v>68</v>
      </c>
      <c r="D135" s="463"/>
      <c r="E135" s="464"/>
      <c r="F135" s="107"/>
      <c r="G135" s="107"/>
      <c r="H135" s="107"/>
      <c r="I135" s="107"/>
      <c r="J135" s="107"/>
      <c r="K135" s="310" t="e">
        <f ca="1">K97</f>
        <v>#REF!</v>
      </c>
      <c r="L135" s="319">
        <f t="shared" ref="L135:M135" si="3">L97</f>
        <v>5</v>
      </c>
      <c r="M135" s="320" t="str">
        <f t="shared" ca="1" si="3"/>
        <v>Erdgas</v>
      </c>
      <c r="N135" s="324" t="e">
        <f ca="1">D135*K135/1000</f>
        <v>#REF!</v>
      </c>
    </row>
    <row r="136" spans="1:14">
      <c r="A136" s="54"/>
      <c r="B136" s="56"/>
      <c r="C136" s="51" t="s">
        <v>69</v>
      </c>
      <c r="D136" s="426"/>
      <c r="E136" s="111"/>
      <c r="F136" s="107"/>
      <c r="G136" s="107"/>
      <c r="H136" s="107"/>
      <c r="I136" s="107"/>
      <c r="J136" s="107"/>
      <c r="K136" s="313" t="e">
        <f ca="1">K98</f>
        <v>#REF!</v>
      </c>
      <c r="L136" s="311">
        <f t="shared" ref="L136:M136" si="4">L98</f>
        <v>7</v>
      </c>
      <c r="M136" s="312" t="str">
        <f t="shared" ca="1" si="4"/>
        <v>Flüssiggas</v>
      </c>
      <c r="N136" s="325" t="e">
        <f t="shared" ref="N136:N143" ca="1" si="5">D136*K136/1000</f>
        <v>#REF!</v>
      </c>
    </row>
    <row r="137" spans="1:14">
      <c r="A137" s="54"/>
      <c r="B137" s="56"/>
      <c r="C137" s="51" t="s">
        <v>71</v>
      </c>
      <c r="D137" s="426"/>
      <c r="E137" s="111"/>
      <c r="F137" s="107"/>
      <c r="G137" s="107"/>
      <c r="H137" s="107"/>
      <c r="I137" s="107"/>
      <c r="J137" s="107"/>
      <c r="K137" s="313" t="e">
        <f ca="1">K100</f>
        <v>#REF!</v>
      </c>
      <c r="L137" s="311">
        <f t="shared" ref="L137:M137" si="6">L100</f>
        <v>12</v>
      </c>
      <c r="M137" s="312" t="str">
        <f t="shared" ca="1" si="6"/>
        <v>Wasserstoff</v>
      </c>
      <c r="N137" s="325" t="e">
        <f t="shared" ca="1" si="5"/>
        <v>#REF!</v>
      </c>
    </row>
    <row r="138" spans="1:14">
      <c r="A138" s="54"/>
      <c r="B138" s="56"/>
      <c r="C138" s="192" t="s">
        <v>72</v>
      </c>
      <c r="D138" s="426"/>
      <c r="E138" s="111"/>
      <c r="F138" s="107"/>
      <c r="G138" s="107"/>
      <c r="H138" s="107"/>
      <c r="I138" s="107"/>
      <c r="J138" s="107"/>
      <c r="K138" s="313" t="e">
        <f ca="1">K101</f>
        <v>#REF!</v>
      </c>
      <c r="L138" s="311">
        <f t="shared" ref="L138:M138" si="7">L101</f>
        <v>13</v>
      </c>
      <c r="M138" s="312" t="str">
        <f t="shared" ca="1" si="7"/>
        <v>PtX</v>
      </c>
      <c r="N138" s="325" t="e">
        <f ca="1">D138*K138/1000</f>
        <v>#REF!</v>
      </c>
    </row>
    <row r="139" spans="1:14">
      <c r="A139" s="54"/>
      <c r="B139" s="56"/>
      <c r="C139" s="51" t="s">
        <v>73</v>
      </c>
      <c r="D139" s="426"/>
      <c r="E139" s="111"/>
      <c r="F139" s="107"/>
      <c r="G139" s="107"/>
      <c r="H139" s="107"/>
      <c r="I139" s="107"/>
      <c r="J139" s="107"/>
      <c r="K139" s="313" t="e">
        <f ca="1">K112</f>
        <v>#REF!</v>
      </c>
      <c r="L139" s="311">
        <f t="shared" ref="L139:M139" si="8">L112</f>
        <v>22</v>
      </c>
      <c r="M139" s="312" t="str">
        <f t="shared" ca="1" si="8"/>
        <v>Deponiegas/Grubengas</v>
      </c>
      <c r="N139" s="325" t="e">
        <f t="shared" ca="1" si="5"/>
        <v>#REF!</v>
      </c>
    </row>
    <row r="140" spans="1:14">
      <c r="A140" s="54"/>
      <c r="B140" s="56"/>
      <c r="C140" s="51" t="s">
        <v>76</v>
      </c>
      <c r="D140" s="426"/>
      <c r="E140" s="111"/>
      <c r="F140" s="107"/>
      <c r="G140" s="107"/>
      <c r="H140" s="107"/>
      <c r="I140" s="107"/>
      <c r="J140" s="107"/>
      <c r="K140" s="313" t="e">
        <f ca="1">K110</f>
        <v>#REF!</v>
      </c>
      <c r="L140" s="311">
        <f t="shared" ref="L140:M140" si="9">L110</f>
        <v>21</v>
      </c>
      <c r="M140" s="312" t="str">
        <f t="shared" ca="1" si="9"/>
        <v>Biogas</v>
      </c>
      <c r="N140" s="325" t="e">
        <f t="shared" ca="1" si="5"/>
        <v>#REF!</v>
      </c>
    </row>
    <row r="141" spans="1:14">
      <c r="A141" s="54"/>
      <c r="B141" s="56"/>
      <c r="C141" s="51" t="s">
        <v>77</v>
      </c>
      <c r="D141" s="426"/>
      <c r="E141" s="111"/>
      <c r="F141" s="107"/>
      <c r="G141" s="107"/>
      <c r="H141" s="107"/>
      <c r="I141" s="107"/>
      <c r="J141" s="107"/>
      <c r="K141" s="313" t="e">
        <f ca="1">K111</f>
        <v>#REF!</v>
      </c>
      <c r="L141" s="311">
        <f t="shared" ref="L141:M141" si="10">L111</f>
        <v>25</v>
      </c>
      <c r="M141" s="312" t="str">
        <f t="shared" ca="1" si="10"/>
        <v>Synth. Brennstoffe</v>
      </c>
      <c r="N141" s="325" t="e">
        <f t="shared" ca="1" si="5"/>
        <v>#REF!</v>
      </c>
    </row>
    <row r="142" spans="1:14">
      <c r="A142" s="54"/>
      <c r="B142" s="56"/>
      <c r="C142" s="51" t="s">
        <v>78</v>
      </c>
      <c r="D142" s="426"/>
      <c r="E142" s="111"/>
      <c r="F142" s="107"/>
      <c r="G142" s="107"/>
      <c r="H142" s="107"/>
      <c r="I142" s="107"/>
      <c r="J142" s="107"/>
      <c r="K142" s="313" t="e">
        <f ca="1">K112</f>
        <v>#REF!</v>
      </c>
      <c r="L142" s="311">
        <f t="shared" ref="L142:M142" si="11">L112</f>
        <v>22</v>
      </c>
      <c r="M142" s="312" t="str">
        <f t="shared" ca="1" si="11"/>
        <v>Deponiegas/Grubengas</v>
      </c>
      <c r="N142" s="325" t="e">
        <f t="shared" ca="1" si="5"/>
        <v>#REF!</v>
      </c>
    </row>
    <row r="143" spans="1:14">
      <c r="A143" s="54"/>
      <c r="B143" s="56"/>
      <c r="C143" s="51" t="s">
        <v>79</v>
      </c>
      <c r="D143" s="426"/>
      <c r="E143" s="111"/>
      <c r="F143" s="107"/>
      <c r="G143" s="107"/>
      <c r="H143" s="107"/>
      <c r="I143" s="107"/>
      <c r="J143" s="107"/>
      <c r="K143" s="314" t="e">
        <f ca="1">K113</f>
        <v>#REF!</v>
      </c>
      <c r="L143" s="315">
        <f t="shared" ref="L143:M143" si="12">L113</f>
        <v>18</v>
      </c>
      <c r="M143" s="316" t="str">
        <f t="shared" ca="1" si="12"/>
        <v>Klärgas</v>
      </c>
      <c r="N143" s="326" t="e">
        <f t="shared" ca="1" si="5"/>
        <v>#REF!</v>
      </c>
    </row>
    <row r="144" spans="1:14">
      <c r="A144" s="54"/>
      <c r="B144" s="56"/>
      <c r="C144" s="133" t="s">
        <v>89</v>
      </c>
      <c r="D144" s="428">
        <f>SUM(D135:D143)</f>
        <v>0</v>
      </c>
      <c r="E144" s="139"/>
      <c r="F144" s="107"/>
      <c r="G144" s="107"/>
      <c r="H144" s="107"/>
      <c r="I144" s="107"/>
      <c r="J144" s="107"/>
    </row>
    <row r="145" spans="1:24">
      <c r="A145" s="54"/>
      <c r="B145" s="56"/>
      <c r="C145" s="137"/>
      <c r="D145" s="137"/>
      <c r="E145" s="107"/>
      <c r="F145" s="107"/>
      <c r="G145" s="107"/>
      <c r="H145" s="107"/>
      <c r="I145" s="107"/>
      <c r="J145" s="107"/>
    </row>
    <row r="146" spans="1:24">
      <c r="A146" s="54"/>
      <c r="B146" s="56"/>
      <c r="C146" s="137"/>
      <c r="D146" s="137"/>
      <c r="E146" s="107"/>
      <c r="F146" s="107"/>
      <c r="G146" s="107"/>
      <c r="H146" s="107"/>
      <c r="I146" s="107"/>
      <c r="J146" s="107"/>
    </row>
    <row r="147" spans="1:24">
      <c r="A147" s="54"/>
      <c r="B147" s="86" t="s">
        <v>166</v>
      </c>
      <c r="C147" s="119" t="s">
        <v>156</v>
      </c>
      <c r="D147" s="119"/>
      <c r="E147" s="134"/>
      <c r="F147" s="134"/>
      <c r="G147" s="134"/>
      <c r="H147" s="134"/>
      <c r="J147" s="134"/>
    </row>
    <row r="148" spans="1:24">
      <c r="A148" s="54"/>
      <c r="B148" s="56"/>
      <c r="C148" s="134"/>
      <c r="D148" s="134"/>
      <c r="E148" s="134"/>
      <c r="F148" s="134"/>
      <c r="G148" s="134"/>
      <c r="H148" s="134"/>
      <c r="J148" s="134"/>
    </row>
    <row r="149" spans="1:24">
      <c r="A149" s="54"/>
      <c r="B149" s="56"/>
      <c r="C149" s="304" t="s">
        <v>1451</v>
      </c>
      <c r="D149" s="307" t="s">
        <v>90</v>
      </c>
      <c r="E149" s="120" t="s">
        <v>135</v>
      </c>
      <c r="F149" s="117"/>
      <c r="G149" s="117"/>
      <c r="H149" s="117"/>
    </row>
    <row r="150" spans="1:24">
      <c r="A150" s="54"/>
      <c r="B150" s="56"/>
      <c r="C150" s="304" t="s">
        <v>1414</v>
      </c>
      <c r="D150" s="308"/>
      <c r="E150" s="112"/>
      <c r="F150" s="140"/>
      <c r="G150" s="140"/>
      <c r="H150" s="140"/>
    </row>
    <row r="151" spans="1:24">
      <c r="A151" s="54"/>
      <c r="B151" s="56"/>
      <c r="C151" s="51" t="s">
        <v>91</v>
      </c>
      <c r="D151" s="426"/>
      <c r="E151" s="113"/>
      <c r="F151" s="54"/>
      <c r="G151" s="137"/>
      <c r="H151" s="137"/>
      <c r="J151" s="107"/>
      <c r="X151" s="55" t="s">
        <v>1452</v>
      </c>
    </row>
    <row r="152" spans="1:24">
      <c r="A152" s="54"/>
      <c r="B152" s="56"/>
      <c r="C152" s="51" t="s">
        <v>92</v>
      </c>
      <c r="D152" s="427"/>
      <c r="E152" s="111"/>
      <c r="F152" s="54"/>
      <c r="G152" s="137"/>
      <c r="H152" s="137"/>
      <c r="I152" s="137"/>
      <c r="J152" s="107"/>
      <c r="X152" s="55" t="s">
        <v>1453</v>
      </c>
    </row>
    <row r="153" spans="1:24">
      <c r="A153" s="54"/>
      <c r="B153" s="56"/>
      <c r="C153" s="51" t="s">
        <v>93</v>
      </c>
      <c r="D153" s="427"/>
      <c r="E153" s="111"/>
      <c r="F153" s="54"/>
      <c r="G153" s="137"/>
      <c r="H153" s="137"/>
      <c r="I153" s="137"/>
      <c r="J153" s="107"/>
      <c r="X153" s="55" t="s">
        <v>1454</v>
      </c>
    </row>
    <row r="154" spans="1:24">
      <c r="A154" s="54"/>
      <c r="B154" s="56"/>
      <c r="C154" s="51" t="s">
        <v>94</v>
      </c>
      <c r="D154" s="427"/>
      <c r="E154" s="111"/>
      <c r="F154" s="54"/>
      <c r="G154" s="137"/>
      <c r="H154" s="137"/>
      <c r="I154" s="137"/>
      <c r="J154" s="107"/>
      <c r="X154" s="55" t="s">
        <v>1455</v>
      </c>
    </row>
    <row r="155" spans="1:24">
      <c r="A155" s="54"/>
      <c r="B155" s="56"/>
      <c r="C155" s="51" t="s">
        <v>95</v>
      </c>
      <c r="D155" s="427"/>
      <c r="E155" s="111"/>
      <c r="F155" s="54"/>
      <c r="G155" s="137"/>
      <c r="H155" s="137"/>
      <c r="I155" s="137"/>
      <c r="J155" s="107"/>
      <c r="X155" s="55" t="s">
        <v>1456</v>
      </c>
    </row>
    <row r="156" spans="1:24" ht="29">
      <c r="A156" s="54"/>
      <c r="B156" s="56"/>
      <c r="C156" s="51" t="s">
        <v>96</v>
      </c>
      <c r="D156" s="427"/>
      <c r="E156" s="111"/>
      <c r="F156" s="54"/>
      <c r="G156" s="137"/>
      <c r="H156" s="137"/>
      <c r="I156" s="137"/>
      <c r="J156" s="107"/>
      <c r="X156" s="55" t="s">
        <v>1457</v>
      </c>
    </row>
    <row r="157" spans="1:24">
      <c r="A157" s="54"/>
      <c r="B157" s="56"/>
      <c r="C157" s="51" t="s">
        <v>97</v>
      </c>
      <c r="D157" s="427"/>
      <c r="E157" s="111"/>
      <c r="F157" s="54"/>
      <c r="G157" s="137"/>
      <c r="H157" s="137"/>
      <c r="I157" s="137"/>
      <c r="J157" s="107"/>
      <c r="X157" s="55" t="s">
        <v>1458</v>
      </c>
    </row>
    <row r="158" spans="1:24">
      <c r="A158" s="54"/>
      <c r="B158" s="56"/>
      <c r="C158" s="51" t="s">
        <v>98</v>
      </c>
      <c r="D158" s="427"/>
      <c r="E158" s="111"/>
      <c r="F158" s="54"/>
      <c r="G158" s="137"/>
      <c r="H158" s="137"/>
      <c r="I158" s="137"/>
      <c r="J158" s="107"/>
      <c r="X158" s="55" t="s">
        <v>98</v>
      </c>
    </row>
    <row r="159" spans="1:24">
      <c r="A159" s="54"/>
      <c r="B159" s="56"/>
      <c r="C159" s="51" t="s">
        <v>99</v>
      </c>
      <c r="D159" s="427"/>
      <c r="E159" s="111"/>
      <c r="F159" s="54"/>
      <c r="G159" s="137"/>
      <c r="H159" s="137"/>
      <c r="I159" s="137"/>
      <c r="J159" s="107"/>
      <c r="X159" s="55" t="s">
        <v>99</v>
      </c>
    </row>
    <row r="160" spans="1:24" ht="29">
      <c r="A160" s="54"/>
      <c r="B160" s="56"/>
      <c r="C160" s="51" t="s">
        <v>141</v>
      </c>
      <c r="D160" s="427"/>
      <c r="E160" s="111"/>
      <c r="F160" s="54"/>
      <c r="G160" s="137"/>
      <c r="H160" s="137"/>
      <c r="I160" s="137"/>
      <c r="J160" s="107"/>
      <c r="X160" s="55" t="s">
        <v>1528</v>
      </c>
    </row>
    <row r="161" spans="1:25">
      <c r="A161" s="54"/>
      <c r="B161" s="56"/>
      <c r="C161" s="51" t="s">
        <v>100</v>
      </c>
      <c r="D161" s="427"/>
      <c r="E161" s="111"/>
      <c r="F161" s="54"/>
      <c r="G161" s="137"/>
      <c r="H161" s="137"/>
      <c r="I161" s="137"/>
      <c r="J161" s="107"/>
      <c r="X161" s="55" t="s">
        <v>100</v>
      </c>
    </row>
    <row r="162" spans="1:25">
      <c r="A162" s="54"/>
      <c r="B162" s="56"/>
      <c r="C162" s="51" t="s">
        <v>101</v>
      </c>
      <c r="D162" s="427"/>
      <c r="E162" s="111"/>
      <c r="F162" s="54"/>
      <c r="G162" s="137"/>
      <c r="H162" s="137"/>
      <c r="I162" s="137"/>
      <c r="J162" s="107"/>
      <c r="X162" s="55" t="s">
        <v>101</v>
      </c>
    </row>
    <row r="163" spans="1:25">
      <c r="A163" s="54"/>
      <c r="B163" s="56"/>
      <c r="C163" s="51" t="s">
        <v>102</v>
      </c>
      <c r="D163" s="427"/>
      <c r="E163" s="111"/>
      <c r="F163" s="54"/>
      <c r="G163" s="137"/>
      <c r="H163" s="137"/>
      <c r="I163" s="137"/>
      <c r="J163" s="107"/>
      <c r="X163" s="55" t="s">
        <v>102</v>
      </c>
    </row>
    <row r="164" spans="1:25">
      <c r="A164" s="54"/>
      <c r="B164" s="56"/>
      <c r="C164" s="51" t="s">
        <v>103</v>
      </c>
      <c r="D164" s="427"/>
      <c r="E164" s="111"/>
      <c r="F164" s="54"/>
      <c r="G164" s="137"/>
      <c r="H164" s="137"/>
      <c r="I164" s="137"/>
      <c r="J164" s="107"/>
      <c r="X164" s="55" t="s">
        <v>103</v>
      </c>
    </row>
    <row r="165" spans="1:25">
      <c r="A165" s="54"/>
      <c r="B165" s="56"/>
      <c r="C165" s="51" t="s">
        <v>104</v>
      </c>
      <c r="D165" s="427"/>
      <c r="E165" s="111"/>
      <c r="F165" s="54"/>
      <c r="G165" s="137"/>
      <c r="H165" s="137"/>
      <c r="I165" s="137"/>
      <c r="J165" s="107"/>
      <c r="X165" s="55" t="s">
        <v>1459</v>
      </c>
    </row>
    <row r="166" spans="1:25">
      <c r="A166" s="54"/>
      <c r="B166" s="56"/>
      <c r="C166" s="51" t="s">
        <v>88</v>
      </c>
      <c r="D166" s="427"/>
      <c r="E166" s="111"/>
      <c r="F166" s="54"/>
      <c r="G166" s="137"/>
      <c r="H166" s="137"/>
      <c r="I166" s="137"/>
      <c r="J166" s="107"/>
      <c r="K166" s="107"/>
      <c r="X166" s="55" t="s">
        <v>1460</v>
      </c>
    </row>
    <row r="167" spans="1:25">
      <c r="C167" s="133" t="s">
        <v>89</v>
      </c>
      <c r="D167" s="428">
        <f>SUM(D151:D166)</f>
        <v>0</v>
      </c>
      <c r="E167" s="139"/>
      <c r="F167" s="137"/>
      <c r="H167" s="137"/>
      <c r="I167" s="137"/>
      <c r="J167" s="107"/>
      <c r="X167" s="425" t="s">
        <v>1461</v>
      </c>
      <c r="Y167" s="55" t="s">
        <v>1437</v>
      </c>
    </row>
    <row r="168" spans="1:25">
      <c r="C168" s="136"/>
      <c r="D168" s="136"/>
      <c r="E168" s="141"/>
      <c r="F168" s="141"/>
      <c r="G168" s="137"/>
      <c r="H168" s="137"/>
      <c r="I168" s="137"/>
      <c r="J168" s="137"/>
    </row>
    <row r="170" spans="1:25">
      <c r="B170" s="219" t="s">
        <v>217</v>
      </c>
      <c r="C170" s="219" t="s">
        <v>189</v>
      </c>
      <c r="D170" s="239"/>
      <c r="E170" s="239"/>
    </row>
    <row r="171" spans="1:25">
      <c r="C171" s="564" t="s">
        <v>1513</v>
      </c>
      <c r="D171" s="564"/>
      <c r="E171" s="564"/>
      <c r="F171" s="564"/>
      <c r="G171" s="564"/>
    </row>
    <row r="172" spans="1:25">
      <c r="C172" s="318"/>
      <c r="D172" s="318"/>
      <c r="E172" s="318"/>
      <c r="F172" s="318"/>
      <c r="G172" s="318"/>
    </row>
    <row r="173" spans="1:25" ht="56.75" customHeight="1">
      <c r="C173" s="304" t="s">
        <v>1508</v>
      </c>
      <c r="D173" s="569" t="s">
        <v>1527</v>
      </c>
      <c r="E173" s="570"/>
      <c r="F173" s="570"/>
      <c r="G173" s="571"/>
      <c r="H173" s="565"/>
      <c r="I173" s="567"/>
      <c r="K173" s="317">
        <f>+'A-Allgemeine Angaben'!D22</f>
        <v>0</v>
      </c>
    </row>
    <row r="174" spans="1:25">
      <c r="C174" s="304" t="s">
        <v>1414</v>
      </c>
      <c r="D174" s="572"/>
      <c r="E174" s="573"/>
      <c r="F174" s="573"/>
      <c r="G174" s="574"/>
      <c r="H174" s="566"/>
      <c r="I174" s="568"/>
      <c r="K174" s="317"/>
    </row>
    <row r="175" spans="1:25" ht="48">
      <c r="C175" s="304" t="s">
        <v>1481</v>
      </c>
      <c r="D175" s="305" t="s">
        <v>61</v>
      </c>
      <c r="E175" s="305" t="s">
        <v>62</v>
      </c>
      <c r="F175" s="305" t="s">
        <v>63</v>
      </c>
      <c r="G175" s="305" t="s">
        <v>64</v>
      </c>
      <c r="H175" s="306" t="s">
        <v>1526</v>
      </c>
      <c r="I175" s="323" t="s">
        <v>146</v>
      </c>
      <c r="K175" s="309" t="s">
        <v>1337</v>
      </c>
      <c r="L175" s="309" t="s">
        <v>1338</v>
      </c>
      <c r="M175" s="309" t="s">
        <v>1339</v>
      </c>
    </row>
    <row r="176" spans="1:25">
      <c r="C176" s="51" t="s">
        <v>66</v>
      </c>
      <c r="D176" s="431">
        <f t="shared" ref="D176:I176" si="13">IF(D48&gt;0,D48*$K176/1000,0)</f>
        <v>0</v>
      </c>
      <c r="E176" s="431">
        <f t="shared" si="13"/>
        <v>0</v>
      </c>
      <c r="F176" s="431">
        <f t="shared" si="13"/>
        <v>0</v>
      </c>
      <c r="G176" s="431">
        <f t="shared" si="13"/>
        <v>0</v>
      </c>
      <c r="H176" s="431">
        <f t="shared" si="13"/>
        <v>0</v>
      </c>
      <c r="I176" s="432" t="e">
        <f t="shared" ca="1" si="13"/>
        <v>#VALUE!</v>
      </c>
      <c r="K176" s="310" t="e">
        <f ca="1">OFFSET('EM-Faktoren'!$C$1,L176-1,$K$173-2020+1)</f>
        <v>#REF!</v>
      </c>
      <c r="L176" s="311">
        <v>10</v>
      </c>
      <c r="M176" s="312" t="str">
        <f ca="1">OFFSET('EM-Faktoren'!$B$4,'B-Bestandsanalyse'!L176-4,)</f>
        <v>Braunkohle</v>
      </c>
    </row>
    <row r="177" spans="3:13">
      <c r="C177" s="51" t="s">
        <v>67</v>
      </c>
      <c r="D177" s="431">
        <f t="shared" ref="D177:I177" si="14">IF(D49&gt;0,D49*$K177/1000,0)</f>
        <v>0</v>
      </c>
      <c r="E177" s="431">
        <f t="shared" si="14"/>
        <v>0</v>
      </c>
      <c r="F177" s="431">
        <f t="shared" si="14"/>
        <v>0</v>
      </c>
      <c r="G177" s="431">
        <f t="shared" si="14"/>
        <v>0</v>
      </c>
      <c r="H177" s="431">
        <f t="shared" si="14"/>
        <v>0</v>
      </c>
      <c r="I177" s="432" t="e">
        <f t="shared" ca="1" si="14"/>
        <v>#VALUE!</v>
      </c>
      <c r="K177" s="313" t="e">
        <f ca="1">OFFSET('EM-Faktoren'!$C$1,L177-1,$K$173-2020+1)</f>
        <v>#REF!</v>
      </c>
      <c r="L177" s="311">
        <v>9</v>
      </c>
      <c r="M177" s="312" t="str">
        <f ca="1">OFFSET('EM-Faktoren'!$B$4,'B-Bestandsanalyse'!L177-4,)</f>
        <v>Kohlen (Steinkohle)</v>
      </c>
    </row>
    <row r="178" spans="3:13">
      <c r="C178" s="51" t="s">
        <v>68</v>
      </c>
      <c r="D178" s="431">
        <f t="shared" ref="D178:I178" si="15">IF(D50&gt;0,D50*$K178/1000,0)</f>
        <v>0</v>
      </c>
      <c r="E178" s="431">
        <f t="shared" si="15"/>
        <v>0</v>
      </c>
      <c r="F178" s="431">
        <f t="shared" si="15"/>
        <v>0</v>
      </c>
      <c r="G178" s="431">
        <f t="shared" si="15"/>
        <v>0</v>
      </c>
      <c r="H178" s="431">
        <f t="shared" si="15"/>
        <v>0</v>
      </c>
      <c r="I178" s="432" t="e">
        <f t="shared" ca="1" si="15"/>
        <v>#VALUE!</v>
      </c>
      <c r="K178" s="313" t="e">
        <f ca="1">OFFSET('EM-Faktoren'!$C$1,L178-1,$K$173-2020+1)</f>
        <v>#REF!</v>
      </c>
      <c r="L178" s="311">
        <v>5</v>
      </c>
      <c r="M178" s="312" t="str">
        <f ca="1">OFFSET('EM-Faktoren'!$B$4,'B-Bestandsanalyse'!L178-4,)</f>
        <v>Erdgas</v>
      </c>
    </row>
    <row r="179" spans="3:13">
      <c r="C179" s="51" t="s">
        <v>69</v>
      </c>
      <c r="D179" s="431">
        <f t="shared" ref="D179:I179" si="16">IF(D51&gt;0,D51*$K179/1000,0)</f>
        <v>0</v>
      </c>
      <c r="E179" s="431">
        <f t="shared" si="16"/>
        <v>0</v>
      </c>
      <c r="F179" s="431">
        <f t="shared" si="16"/>
        <v>0</v>
      </c>
      <c r="G179" s="431">
        <f t="shared" si="16"/>
        <v>0</v>
      </c>
      <c r="H179" s="431">
        <f t="shared" si="16"/>
        <v>0</v>
      </c>
      <c r="I179" s="432" t="e">
        <f t="shared" ca="1" si="16"/>
        <v>#VALUE!</v>
      </c>
      <c r="K179" s="313" t="e">
        <f ca="1">OFFSET('EM-Faktoren'!$C$1,L179-1,$K$173-2020+1)</f>
        <v>#REF!</v>
      </c>
      <c r="L179" s="311">
        <v>7</v>
      </c>
      <c r="M179" s="312" t="str">
        <f ca="1">OFFSET('EM-Faktoren'!$B$4,'B-Bestandsanalyse'!L179-4,)</f>
        <v>Flüssiggas</v>
      </c>
    </row>
    <row r="180" spans="3:13">
      <c r="C180" s="51" t="s">
        <v>70</v>
      </c>
      <c r="D180" s="431">
        <f t="shared" ref="D180:I180" si="17">IF(D52&gt;0,D52*$K180/1000,0)</f>
        <v>0</v>
      </c>
      <c r="E180" s="431">
        <f t="shared" si="17"/>
        <v>0</v>
      </c>
      <c r="F180" s="431">
        <f t="shared" si="17"/>
        <v>0</v>
      </c>
      <c r="G180" s="431">
        <f t="shared" si="17"/>
        <v>0</v>
      </c>
      <c r="H180" s="431">
        <f t="shared" si="17"/>
        <v>0</v>
      </c>
      <c r="I180" s="432" t="e">
        <f t="shared" ca="1" si="17"/>
        <v>#VALUE!</v>
      </c>
      <c r="K180" s="313" t="e">
        <f ca="1">OFFSET('EM-Faktoren'!$C$1,L180-1,$K$173-2020+1)</f>
        <v>#REF!</v>
      </c>
      <c r="L180" s="311">
        <v>6</v>
      </c>
      <c r="M180" s="312" t="str">
        <f ca="1">OFFSET('EM-Faktoren'!$B$4,'B-Bestandsanalyse'!L180-4,)</f>
        <v>Heizöl</v>
      </c>
    </row>
    <row r="181" spans="3:13">
      <c r="C181" s="51" t="s">
        <v>71</v>
      </c>
      <c r="D181" s="431">
        <f t="shared" ref="D181:I181" si="18">IF(D53&gt;0,D53*$K181/1000,0)</f>
        <v>0</v>
      </c>
      <c r="E181" s="431">
        <f t="shared" si="18"/>
        <v>0</v>
      </c>
      <c r="F181" s="431">
        <f t="shared" si="18"/>
        <v>0</v>
      </c>
      <c r="G181" s="431">
        <f t="shared" si="18"/>
        <v>0</v>
      </c>
      <c r="H181" s="431">
        <f t="shared" si="18"/>
        <v>0</v>
      </c>
      <c r="I181" s="432" t="e">
        <f t="shared" ca="1" si="18"/>
        <v>#VALUE!</v>
      </c>
      <c r="K181" s="313" t="e">
        <f ca="1">OFFSET('EM-Faktoren'!$C$1,L181-1,$K$173-2020+1)</f>
        <v>#REF!</v>
      </c>
      <c r="L181" s="311">
        <v>12</v>
      </c>
      <c r="M181" s="312" t="str">
        <f ca="1">OFFSET('EM-Faktoren'!$B$4,'B-Bestandsanalyse'!L181-4,)</f>
        <v>Wasserstoff</v>
      </c>
    </row>
    <row r="182" spans="3:13">
      <c r="C182" s="51" t="s">
        <v>72</v>
      </c>
      <c r="D182" s="431">
        <f t="shared" ref="D182:I182" si="19">IF(D54&gt;0,D54*$K182/1000,0)</f>
        <v>0</v>
      </c>
      <c r="E182" s="431">
        <f t="shared" si="19"/>
        <v>0</v>
      </c>
      <c r="F182" s="431">
        <f t="shared" si="19"/>
        <v>0</v>
      </c>
      <c r="G182" s="431">
        <f t="shared" si="19"/>
        <v>0</v>
      </c>
      <c r="H182" s="431">
        <f t="shared" si="19"/>
        <v>0</v>
      </c>
      <c r="I182" s="432" t="e">
        <f t="shared" ca="1" si="19"/>
        <v>#VALUE!</v>
      </c>
      <c r="K182" s="313" t="e">
        <f ca="1">OFFSET('EM-Faktoren'!$C$1,L182-1,$K$173-2020+1)</f>
        <v>#REF!</v>
      </c>
      <c r="L182" s="311">
        <v>13</v>
      </c>
      <c r="M182" s="312" t="str">
        <f ca="1">OFFSET('EM-Faktoren'!$B$4,'B-Bestandsanalyse'!L182-4,)</f>
        <v>PtX</v>
      </c>
    </row>
    <row r="183" spans="3:13">
      <c r="C183" s="51" t="s">
        <v>73</v>
      </c>
      <c r="D183" s="431">
        <f t="shared" ref="D183:I183" si="20">IF(D55&gt;0,D55*$K183/1000,0)</f>
        <v>0</v>
      </c>
      <c r="E183" s="431">
        <f t="shared" si="20"/>
        <v>0</v>
      </c>
      <c r="F183" s="431">
        <f t="shared" si="20"/>
        <v>0</v>
      </c>
      <c r="G183" s="431">
        <f t="shared" si="20"/>
        <v>0</v>
      </c>
      <c r="H183" s="431">
        <f t="shared" si="20"/>
        <v>0</v>
      </c>
      <c r="I183" s="432" t="e">
        <f t="shared" ca="1" si="20"/>
        <v>#VALUE!</v>
      </c>
      <c r="K183" s="313" t="e">
        <f ca="1">OFFSET('EM-Faktoren'!$C$1,L183-1,$K$173-2020+1)</f>
        <v>#REF!</v>
      </c>
      <c r="L183" s="311">
        <v>22</v>
      </c>
      <c r="M183" s="312" t="str">
        <f ca="1">OFFSET('EM-Faktoren'!$B$4,'B-Bestandsanalyse'!L183-4,)</f>
        <v>Deponiegas/Grubengas</v>
      </c>
    </row>
    <row r="184" spans="3:13">
      <c r="C184" s="51" t="s">
        <v>74</v>
      </c>
      <c r="D184" s="431">
        <f t="shared" ref="D184:I184" si="21">IF(D56&gt;0,D56*$K184/1000,0)</f>
        <v>0</v>
      </c>
      <c r="E184" s="431">
        <f t="shared" si="21"/>
        <v>0</v>
      </c>
      <c r="F184" s="431">
        <f t="shared" si="21"/>
        <v>0</v>
      </c>
      <c r="G184" s="431">
        <f t="shared" si="21"/>
        <v>0</v>
      </c>
      <c r="H184" s="431">
        <f t="shared" si="21"/>
        <v>0</v>
      </c>
      <c r="I184" s="432" t="e">
        <f t="shared" ca="1" si="21"/>
        <v>#VALUE!</v>
      </c>
      <c r="K184" s="313" t="e">
        <f ca="1">OFFSET('EM-Faktoren'!$C$1,L184-1,$K$173-2020+1)</f>
        <v>#REF!</v>
      </c>
      <c r="L184" s="311">
        <v>23</v>
      </c>
      <c r="M184" s="312" t="str">
        <f ca="1">OFFSET('EM-Faktoren'!$B$4,'B-Bestandsanalyse'!L184-4,)</f>
        <v>Abfall</v>
      </c>
    </row>
    <row r="185" spans="3:13">
      <c r="C185" s="51" t="s">
        <v>75</v>
      </c>
      <c r="D185" s="431">
        <f t="shared" ref="D185:I185" si="22">IF(D57&gt;0,D57*$K185/1000,0)</f>
        <v>0</v>
      </c>
      <c r="E185" s="431">
        <f t="shared" si="22"/>
        <v>0</v>
      </c>
      <c r="F185" s="431">
        <f t="shared" si="22"/>
        <v>0</v>
      </c>
      <c r="G185" s="431">
        <f t="shared" si="22"/>
        <v>0</v>
      </c>
      <c r="H185" s="431">
        <f t="shared" si="22"/>
        <v>0</v>
      </c>
      <c r="I185" s="432" t="e">
        <f t="shared" ca="1" si="22"/>
        <v>#VALUE!</v>
      </c>
      <c r="K185" s="313" t="e">
        <f ca="1">OFFSET('EM-Faktoren'!$C$1,L185-1,$K$173-2020+1)</f>
        <v>#REF!</v>
      </c>
      <c r="L185" s="311">
        <v>23</v>
      </c>
      <c r="M185" s="312" t="str">
        <f ca="1">OFFSET('EM-Faktoren'!$B$4,'B-Bestandsanalyse'!L185-4,)</f>
        <v>Abfall</v>
      </c>
    </row>
    <row r="186" spans="3:13">
      <c r="C186" s="51" t="s">
        <v>1524</v>
      </c>
      <c r="D186" s="431">
        <f t="shared" ref="D186:I186" si="23">IF(D58&gt;0,D58*$K186/1000,0)</f>
        <v>0</v>
      </c>
      <c r="E186" s="431">
        <f t="shared" si="23"/>
        <v>0</v>
      </c>
      <c r="F186" s="431">
        <f t="shared" si="23"/>
        <v>0</v>
      </c>
      <c r="G186" s="431">
        <f t="shared" si="23"/>
        <v>0</v>
      </c>
      <c r="H186" s="431">
        <f t="shared" si="23"/>
        <v>0</v>
      </c>
      <c r="I186" s="432" t="e">
        <f t="shared" ca="1" si="23"/>
        <v>#VALUE!</v>
      </c>
      <c r="K186" s="313" t="e">
        <f ca="1">OFFSET('EM-Faktoren'!$C$1,L186-1,$K$173-2020+1)</f>
        <v>#REF!</v>
      </c>
      <c r="L186" s="311">
        <v>27</v>
      </c>
      <c r="M186" s="312" t="str">
        <f ca="1">OFFSET('EM-Faktoren'!$B$4,'B-Bestandsanalyse'!L186-4,)</f>
        <v>Umweltwärme</v>
      </c>
    </row>
    <row r="187" spans="3:13">
      <c r="C187" s="51" t="s">
        <v>1522</v>
      </c>
      <c r="D187" s="431">
        <f t="shared" ref="D187:I187" si="24">IF(D59&gt;0,D59*$K187/1000,0)</f>
        <v>0</v>
      </c>
      <c r="E187" s="431">
        <f t="shared" si="24"/>
        <v>0</v>
      </c>
      <c r="F187" s="431">
        <f t="shared" si="24"/>
        <v>0</v>
      </c>
      <c r="G187" s="431">
        <f t="shared" si="24"/>
        <v>0</v>
      </c>
      <c r="H187" s="431">
        <f t="shared" si="24"/>
        <v>0</v>
      </c>
      <c r="I187" s="432" t="e">
        <f t="shared" ca="1" si="24"/>
        <v>#VALUE!</v>
      </c>
      <c r="K187" s="313" t="e">
        <f ca="1">OFFSET('EM-Faktoren'!$C$1,L187-1,$K$173-2020+1)</f>
        <v>#REF!</v>
      </c>
      <c r="L187" s="311">
        <v>27</v>
      </c>
      <c r="M187" s="312" t="str">
        <f ca="1">OFFSET('EM-Faktoren'!$B$4,'B-Bestandsanalyse'!L187-4,)</f>
        <v>Umweltwärme</v>
      </c>
    </row>
    <row r="188" spans="3:13">
      <c r="C188" s="51" t="s">
        <v>1523</v>
      </c>
      <c r="D188" s="431">
        <f t="shared" ref="D188:I188" si="25">IF(D60&gt;0,D60*$K188/1000,0)</f>
        <v>0</v>
      </c>
      <c r="E188" s="431">
        <f t="shared" si="25"/>
        <v>0</v>
      </c>
      <c r="F188" s="431">
        <f t="shared" si="25"/>
        <v>0</v>
      </c>
      <c r="G188" s="431">
        <f t="shared" si="25"/>
        <v>0</v>
      </c>
      <c r="H188" s="431">
        <f t="shared" si="25"/>
        <v>0</v>
      </c>
      <c r="I188" s="432" t="e">
        <f t="shared" ca="1" si="25"/>
        <v>#VALUE!</v>
      </c>
      <c r="K188" s="313" t="e">
        <f ca="1">OFFSET('EM-Faktoren'!$C$1,L188-1,$K$173-2020+1)</f>
        <v>#REF!</v>
      </c>
      <c r="L188" s="311">
        <v>27</v>
      </c>
      <c r="M188" s="312" t="str">
        <f ca="1">OFFSET('EM-Faktoren'!$B$4,'B-Bestandsanalyse'!L188-4,)</f>
        <v>Umweltwärme</v>
      </c>
    </row>
    <row r="189" spans="3:13">
      <c r="C189" s="51" t="s">
        <v>205</v>
      </c>
      <c r="D189" s="431">
        <f t="shared" ref="D189:I189" si="26">IF(D61&gt;0,D61*$K189/1000,0)</f>
        <v>0</v>
      </c>
      <c r="E189" s="431">
        <f t="shared" si="26"/>
        <v>0</v>
      </c>
      <c r="F189" s="431">
        <f t="shared" si="26"/>
        <v>0</v>
      </c>
      <c r="G189" s="431">
        <f t="shared" si="26"/>
        <v>0</v>
      </c>
      <c r="H189" s="431">
        <f t="shared" si="26"/>
        <v>0</v>
      </c>
      <c r="I189" s="432" t="e">
        <f t="shared" ca="1" si="26"/>
        <v>#VALUE!</v>
      </c>
      <c r="K189" s="313" t="e">
        <f ca="1">OFFSET('EM-Faktoren'!$C$1,L189-1,$K$173-2020+1)</f>
        <v>#REF!</v>
      </c>
      <c r="L189" s="311">
        <v>19</v>
      </c>
      <c r="M189" s="312" t="str">
        <f ca="1">OFFSET('EM-Faktoren'!$B$4,'B-Bestandsanalyse'!L189-4,)</f>
        <v>EE-Festbrennstoffe</v>
      </c>
    </row>
    <row r="190" spans="3:13">
      <c r="C190" s="51" t="s">
        <v>200</v>
      </c>
      <c r="D190" s="431">
        <f t="shared" ref="D190:I190" si="27">IF(D62&gt;0,D62*$K190/1000,0)</f>
        <v>0</v>
      </c>
      <c r="E190" s="431">
        <f t="shared" si="27"/>
        <v>0</v>
      </c>
      <c r="F190" s="431">
        <f t="shared" si="27"/>
        <v>0</v>
      </c>
      <c r="G190" s="431">
        <f t="shared" si="27"/>
        <v>0</v>
      </c>
      <c r="H190" s="431">
        <f t="shared" si="27"/>
        <v>0</v>
      </c>
      <c r="I190" s="432" t="e">
        <f t="shared" ca="1" si="27"/>
        <v>#VALUE!</v>
      </c>
      <c r="K190" s="313" t="e">
        <f ca="1">OFFSET('EM-Faktoren'!$C$1,L190-1,$K$173-2020+1)</f>
        <v>#REF!</v>
      </c>
      <c r="L190" s="311">
        <v>19</v>
      </c>
      <c r="M190" s="312" t="str">
        <f ca="1">OFFSET('EM-Faktoren'!$B$4,'B-Bestandsanalyse'!L190-4,)</f>
        <v>EE-Festbrennstoffe</v>
      </c>
    </row>
    <row r="191" spans="3:13">
      <c r="C191" s="51" t="s">
        <v>76</v>
      </c>
      <c r="D191" s="431">
        <f t="shared" ref="D191:I191" si="28">IF(D63&gt;0,D63*$K191/1000,0)</f>
        <v>0</v>
      </c>
      <c r="E191" s="431">
        <f t="shared" si="28"/>
        <v>0</v>
      </c>
      <c r="F191" s="431">
        <f t="shared" si="28"/>
        <v>0</v>
      </c>
      <c r="G191" s="431">
        <f t="shared" si="28"/>
        <v>0</v>
      </c>
      <c r="H191" s="431">
        <f t="shared" si="28"/>
        <v>0</v>
      </c>
      <c r="I191" s="432" t="e">
        <f t="shared" ca="1" si="28"/>
        <v>#VALUE!</v>
      </c>
      <c r="K191" s="313" t="e">
        <f ca="1">OFFSET('EM-Faktoren'!$C$1,L191-1,$K$173-2020+1)</f>
        <v>#REF!</v>
      </c>
      <c r="L191" s="311">
        <v>21</v>
      </c>
      <c r="M191" s="312" t="str">
        <f ca="1">OFFSET('EM-Faktoren'!$B$4,'B-Bestandsanalyse'!L191-4,)</f>
        <v>Biogas</v>
      </c>
    </row>
    <row r="192" spans="3:13">
      <c r="C192" s="51" t="s">
        <v>77</v>
      </c>
      <c r="D192" s="431">
        <f t="shared" ref="D192:I192" si="29">IF(D64&gt;0,D64*$K192/1000,0)</f>
        <v>0</v>
      </c>
      <c r="E192" s="431">
        <f t="shared" si="29"/>
        <v>0</v>
      </c>
      <c r="F192" s="431">
        <f t="shared" si="29"/>
        <v>0</v>
      </c>
      <c r="G192" s="431">
        <f t="shared" si="29"/>
        <v>0</v>
      </c>
      <c r="H192" s="431">
        <f t="shared" si="29"/>
        <v>0</v>
      </c>
      <c r="I192" s="432" t="e">
        <f t="shared" ca="1" si="29"/>
        <v>#VALUE!</v>
      </c>
      <c r="K192" s="313" t="e">
        <f ca="1">OFFSET('EM-Faktoren'!$C$1,L192-1,$K$173-2020+1)</f>
        <v>#REF!</v>
      </c>
      <c r="L192" s="311">
        <v>25</v>
      </c>
      <c r="M192" s="312" t="str">
        <f ca="1">OFFSET('EM-Faktoren'!$B$4,'B-Bestandsanalyse'!L192-4,)</f>
        <v>Synth. Brennstoffe</v>
      </c>
    </row>
    <row r="193" spans="3:13">
      <c r="C193" s="51" t="s">
        <v>78</v>
      </c>
      <c r="D193" s="431">
        <f t="shared" ref="D193:I193" si="30">IF(D65&gt;0,D65*$K193/1000,0)</f>
        <v>0</v>
      </c>
      <c r="E193" s="431">
        <f t="shared" si="30"/>
        <v>0</v>
      </c>
      <c r="F193" s="431">
        <f t="shared" si="30"/>
        <v>0</v>
      </c>
      <c r="G193" s="431">
        <f t="shared" si="30"/>
        <v>0</v>
      </c>
      <c r="H193" s="431">
        <f t="shared" si="30"/>
        <v>0</v>
      </c>
      <c r="I193" s="432" t="e">
        <f t="shared" ca="1" si="30"/>
        <v>#VALUE!</v>
      </c>
      <c r="K193" s="313" t="e">
        <f ca="1">OFFSET('EM-Faktoren'!$C$1,L193-1,$K$173-2020+1)</f>
        <v>#REF!</v>
      </c>
      <c r="L193" s="311">
        <v>22</v>
      </c>
      <c r="M193" s="312" t="str">
        <f ca="1">OFFSET('EM-Faktoren'!$B$4,'B-Bestandsanalyse'!L193-4,)</f>
        <v>Deponiegas/Grubengas</v>
      </c>
    </row>
    <row r="194" spans="3:13">
      <c r="C194" s="51" t="s">
        <v>79</v>
      </c>
      <c r="D194" s="431">
        <f t="shared" ref="D194:I194" si="31">IF(D66&gt;0,D66*$K194/1000,0)</f>
        <v>0</v>
      </c>
      <c r="E194" s="431">
        <f t="shared" si="31"/>
        <v>0</v>
      </c>
      <c r="F194" s="431">
        <f t="shared" si="31"/>
        <v>0</v>
      </c>
      <c r="G194" s="431">
        <f t="shared" si="31"/>
        <v>0</v>
      </c>
      <c r="H194" s="431">
        <f t="shared" si="31"/>
        <v>0</v>
      </c>
      <c r="I194" s="432" t="e">
        <f t="shared" ca="1" si="31"/>
        <v>#VALUE!</v>
      </c>
      <c r="K194" s="313" t="e">
        <f ca="1">OFFSET('EM-Faktoren'!$C$1,L194-1,$K$173-2020+1)</f>
        <v>#REF!</v>
      </c>
      <c r="L194" s="311">
        <v>18</v>
      </c>
      <c r="M194" s="312" t="str">
        <f ca="1">OFFSET('EM-Faktoren'!$B$4,'B-Bestandsanalyse'!L194-4,)</f>
        <v>Klärgas</v>
      </c>
    </row>
    <row r="195" spans="3:13">
      <c r="C195" s="51" t="s">
        <v>80</v>
      </c>
      <c r="D195" s="431">
        <f t="shared" ref="D195:I195" si="32">IF(D67&gt;0,D67*$K195/1000,0)</f>
        <v>0</v>
      </c>
      <c r="E195" s="431">
        <f t="shared" si="32"/>
        <v>0</v>
      </c>
      <c r="F195" s="431">
        <f t="shared" si="32"/>
        <v>0</v>
      </c>
      <c r="G195" s="431">
        <f t="shared" si="32"/>
        <v>0</v>
      </c>
      <c r="H195" s="431">
        <f t="shared" si="32"/>
        <v>0</v>
      </c>
      <c r="I195" s="432" t="e">
        <f t="shared" ca="1" si="32"/>
        <v>#VALUE!</v>
      </c>
      <c r="K195" s="313" t="e">
        <f ca="1">OFFSET('EM-Faktoren'!$C$1,L195-1,$K$173-2020+1)</f>
        <v>#REF!</v>
      </c>
      <c r="L195" s="311">
        <v>20</v>
      </c>
      <c r="M195" s="312" t="str">
        <f ca="1">OFFSET('EM-Faktoren'!$B$4,'B-Bestandsanalyse'!L195-4,)</f>
        <v>Flüssige Biomasse</v>
      </c>
    </row>
    <row r="196" spans="3:13">
      <c r="C196" s="51" t="s">
        <v>203</v>
      </c>
      <c r="D196" s="431">
        <f t="shared" ref="D196:I196" si="33">IF(D68&gt;0,D68*$K196/1000,0)</f>
        <v>0</v>
      </c>
      <c r="E196" s="431">
        <f t="shared" si="33"/>
        <v>0</v>
      </c>
      <c r="F196" s="431">
        <f t="shared" si="33"/>
        <v>0</v>
      </c>
      <c r="G196" s="431">
        <f t="shared" si="33"/>
        <v>0</v>
      </c>
      <c r="H196" s="431">
        <f t="shared" si="33"/>
        <v>0</v>
      </c>
      <c r="I196" s="432" t="e">
        <f t="shared" ca="1" si="33"/>
        <v>#VALUE!</v>
      </c>
      <c r="K196" s="313" t="e">
        <f ca="1">OFFSET('EM-Faktoren'!$C$1,L196-1,$K$173-2020+1)</f>
        <v>#REF!</v>
      </c>
      <c r="L196" s="311">
        <v>4</v>
      </c>
      <c r="M196" s="312" t="str">
        <f ca="1">OFFSET('EM-Faktoren'!$B$4,'B-Bestandsanalyse'!L196-4,)</f>
        <v>Strom</v>
      </c>
    </row>
    <row r="197" spans="3:13">
      <c r="C197" s="51" t="s">
        <v>202</v>
      </c>
      <c r="D197" s="431">
        <f t="shared" ref="D197:I197" si="34">IF(D69&gt;0,D69*$K197/1000,0)</f>
        <v>0</v>
      </c>
      <c r="E197" s="431">
        <f t="shared" si="34"/>
        <v>0</v>
      </c>
      <c r="F197" s="431">
        <f t="shared" si="34"/>
        <v>0</v>
      </c>
      <c r="G197" s="431">
        <f t="shared" si="34"/>
        <v>0</v>
      </c>
      <c r="H197" s="431">
        <f t="shared" si="34"/>
        <v>0</v>
      </c>
      <c r="I197" s="432" t="e">
        <f t="shared" ca="1" si="34"/>
        <v>#VALUE!</v>
      </c>
      <c r="K197" s="313" t="e">
        <f ca="1">OFFSET('EM-Faktoren'!$C$1,L197-1,$K$173-2020+1)</f>
        <v>#REF!</v>
      </c>
      <c r="L197" s="311">
        <v>4</v>
      </c>
      <c r="M197" s="312" t="str">
        <f ca="1">OFFSET('EM-Faktoren'!$B$4,'B-Bestandsanalyse'!L197-4,)</f>
        <v>Strom</v>
      </c>
    </row>
    <row r="198" spans="3:13">
      <c r="C198" s="51" t="s">
        <v>211</v>
      </c>
      <c r="D198" s="431">
        <f t="shared" ref="D198:I198" si="35">IF(D70&gt;0,D70*$K198/1000,0)</f>
        <v>0</v>
      </c>
      <c r="E198" s="431">
        <f t="shared" si="35"/>
        <v>0</v>
      </c>
      <c r="F198" s="431">
        <f t="shared" si="35"/>
        <v>0</v>
      </c>
      <c r="G198" s="431">
        <f t="shared" si="35"/>
        <v>0</v>
      </c>
      <c r="H198" s="431">
        <f t="shared" si="35"/>
        <v>0</v>
      </c>
      <c r="I198" s="432" t="e">
        <f t="shared" ca="1" si="35"/>
        <v>#VALUE!</v>
      </c>
      <c r="K198" s="313" t="e">
        <f ca="1">OFFSET('EM-Faktoren'!$C$1,L198-1,$K$173-2020+1)</f>
        <v>#REF!</v>
      </c>
      <c r="L198" s="311">
        <v>11</v>
      </c>
      <c r="M198" s="312" t="str">
        <f ca="1">OFFSET('EM-Faktoren'!$B$4,'B-Bestandsanalyse'!L198-4,)</f>
        <v>Solarwärme</v>
      </c>
    </row>
    <row r="199" spans="3:13">
      <c r="C199" s="51" t="s">
        <v>199</v>
      </c>
      <c r="D199" s="431">
        <f t="shared" ref="D199:I199" si="36">IF(D71&gt;0,D71*$K199/1000,0)</f>
        <v>0</v>
      </c>
      <c r="E199" s="431">
        <f t="shared" si="36"/>
        <v>0</v>
      </c>
      <c r="F199" s="431">
        <f t="shared" si="36"/>
        <v>0</v>
      </c>
      <c r="G199" s="431">
        <f t="shared" si="36"/>
        <v>0</v>
      </c>
      <c r="H199" s="431">
        <f t="shared" si="36"/>
        <v>0</v>
      </c>
      <c r="I199" s="432" t="e">
        <f t="shared" ca="1" si="36"/>
        <v>#VALUE!</v>
      </c>
      <c r="K199" s="313" t="e">
        <f ca="1">OFFSET('EM-Faktoren'!$C$1,L199-1,$K$173-2020+1)</f>
        <v>#REF!</v>
      </c>
      <c r="L199" s="311">
        <v>11</v>
      </c>
      <c r="M199" s="312" t="str">
        <f ca="1">OFFSET('EM-Faktoren'!$B$4,'B-Bestandsanalyse'!L199-4,)</f>
        <v>Solarwärme</v>
      </c>
    </row>
    <row r="200" spans="3:13">
      <c r="C200" s="51" t="s">
        <v>82</v>
      </c>
      <c r="D200" s="431">
        <f t="shared" ref="D200:I200" si="37">IF(D72&gt;0,D72*$K200/1000,0)</f>
        <v>0</v>
      </c>
      <c r="E200" s="431">
        <f t="shared" si="37"/>
        <v>0</v>
      </c>
      <c r="F200" s="431">
        <f t="shared" si="37"/>
        <v>0</v>
      </c>
      <c r="G200" s="431">
        <f t="shared" si="37"/>
        <v>0</v>
      </c>
      <c r="H200" s="431">
        <f t="shared" si="37"/>
        <v>0</v>
      </c>
      <c r="I200" s="432" t="e">
        <f t="shared" ca="1" si="37"/>
        <v>#VALUE!</v>
      </c>
      <c r="K200" s="313" t="e">
        <f ca="1">OFFSET('EM-Faktoren'!$C$1,L200-1,$K$173-2020+1)</f>
        <v>#REF!</v>
      </c>
      <c r="L200" s="311">
        <v>27</v>
      </c>
      <c r="M200" s="312" t="str">
        <f ca="1">OFFSET('EM-Faktoren'!$B$4,'B-Bestandsanalyse'!L200-4,)</f>
        <v>Umweltwärme</v>
      </c>
    </row>
    <row r="201" spans="3:13">
      <c r="C201" s="51" t="s">
        <v>83</v>
      </c>
      <c r="D201" s="431">
        <f t="shared" ref="D201:I201" si="38">IF(D73&gt;0,D73*$K201/1000,0)</f>
        <v>0</v>
      </c>
      <c r="E201" s="431">
        <f t="shared" si="38"/>
        <v>0</v>
      </c>
      <c r="F201" s="431">
        <f t="shared" si="38"/>
        <v>0</v>
      </c>
      <c r="G201" s="431">
        <f t="shared" si="38"/>
        <v>0</v>
      </c>
      <c r="H201" s="431">
        <f t="shared" si="38"/>
        <v>0</v>
      </c>
      <c r="I201" s="432" t="e">
        <f t="shared" ca="1" si="38"/>
        <v>#VALUE!</v>
      </c>
      <c r="K201" s="313" t="e">
        <f ca="1">OFFSET('EM-Faktoren'!$C$1,L201-1,$K$173-2020+1)</f>
        <v>#REF!</v>
      </c>
      <c r="L201" s="311">
        <v>26</v>
      </c>
      <c r="M201" s="312" t="str">
        <f ca="1">OFFSET('EM-Faktoren'!$B$4,'B-Bestandsanalyse'!L201-4,)</f>
        <v>Tiefe Geothermie</v>
      </c>
    </row>
    <row r="202" spans="3:13">
      <c r="C202" s="51" t="s">
        <v>84</v>
      </c>
      <c r="D202" s="431">
        <f t="shared" ref="D202:I202" si="39">IF(D74&gt;0,D74*$K202/1000,0)</f>
        <v>0</v>
      </c>
      <c r="E202" s="431">
        <f t="shared" si="39"/>
        <v>0</v>
      </c>
      <c r="F202" s="431">
        <f t="shared" si="39"/>
        <v>0</v>
      </c>
      <c r="G202" s="431">
        <f t="shared" si="39"/>
        <v>0</v>
      </c>
      <c r="H202" s="431">
        <f t="shared" si="39"/>
        <v>0</v>
      </c>
      <c r="I202" s="432" t="e">
        <f t="shared" ca="1" si="39"/>
        <v>#VALUE!</v>
      </c>
      <c r="K202" s="313" t="e">
        <f ca="1">OFFSET('EM-Faktoren'!$C$1,L202-1,$K$173-2020+1)</f>
        <v>#REF!</v>
      </c>
      <c r="L202" s="311">
        <v>27</v>
      </c>
      <c r="M202" s="312" t="str">
        <f ca="1">OFFSET('EM-Faktoren'!$B$4,'B-Bestandsanalyse'!L202-4,)</f>
        <v>Umweltwärme</v>
      </c>
    </row>
    <row r="203" spans="3:13">
      <c r="C203" s="51" t="s">
        <v>85</v>
      </c>
      <c r="D203" s="431">
        <f t="shared" ref="D203:I203" si="40">IF(D75&gt;0,D75*$K203/1000,0)</f>
        <v>0</v>
      </c>
      <c r="E203" s="431">
        <f t="shared" si="40"/>
        <v>0</v>
      </c>
      <c r="F203" s="431">
        <f t="shared" si="40"/>
        <v>0</v>
      </c>
      <c r="G203" s="431">
        <f t="shared" si="40"/>
        <v>0</v>
      </c>
      <c r="H203" s="431">
        <f t="shared" si="40"/>
        <v>0</v>
      </c>
      <c r="I203" s="432" t="e">
        <f t="shared" ca="1" si="40"/>
        <v>#VALUE!</v>
      </c>
      <c r="K203" s="313" t="e">
        <f ca="1">OFFSET('EM-Faktoren'!$C$1,L203-1,$K$173-2020+1)</f>
        <v>#REF!</v>
      </c>
      <c r="L203" s="311">
        <v>27</v>
      </c>
      <c r="M203" s="312" t="str">
        <f ca="1">OFFSET('EM-Faktoren'!$B$4,'B-Bestandsanalyse'!L203-4,)</f>
        <v>Umweltwärme</v>
      </c>
    </row>
    <row r="204" spans="3:13">
      <c r="C204" s="51" t="s">
        <v>86</v>
      </c>
      <c r="D204" s="431">
        <f t="shared" ref="D204:I204" si="41">IF(D76&gt;0,D76*$K204/1000,0)</f>
        <v>0</v>
      </c>
      <c r="E204" s="431">
        <f t="shared" si="41"/>
        <v>0</v>
      </c>
      <c r="F204" s="431">
        <f t="shared" si="41"/>
        <v>0</v>
      </c>
      <c r="G204" s="431">
        <f t="shared" si="41"/>
        <v>0</v>
      </c>
      <c r="H204" s="431">
        <f t="shared" si="41"/>
        <v>0</v>
      </c>
      <c r="I204" s="432" t="e">
        <f t="shared" ca="1" si="41"/>
        <v>#VALUE!</v>
      </c>
      <c r="K204" s="313" t="e">
        <f ca="1">OFFSET('EM-Faktoren'!$C$1,L204-1,$K$173-2020+1)</f>
        <v>#REF!</v>
      </c>
      <c r="L204" s="311">
        <v>27</v>
      </c>
      <c r="M204" s="312" t="str">
        <f ca="1">OFFSET('EM-Faktoren'!$B$4,'B-Bestandsanalyse'!L204-4,)</f>
        <v>Umweltwärme</v>
      </c>
    </row>
    <row r="205" spans="3:13">
      <c r="C205" s="51" t="s">
        <v>87</v>
      </c>
      <c r="D205" s="431">
        <f t="shared" ref="D205:I205" si="42">IF(D77&gt;0,D77*$K205/1000,0)</f>
        <v>0</v>
      </c>
      <c r="E205" s="431">
        <f t="shared" si="42"/>
        <v>0</v>
      </c>
      <c r="F205" s="431">
        <f t="shared" si="42"/>
        <v>0</v>
      </c>
      <c r="G205" s="431">
        <f t="shared" si="42"/>
        <v>0</v>
      </c>
      <c r="H205" s="431">
        <f t="shared" si="42"/>
        <v>0</v>
      </c>
      <c r="I205" s="432" t="e">
        <f t="shared" ca="1" si="42"/>
        <v>#VALUE!</v>
      </c>
      <c r="K205" s="313" t="e">
        <f ca="1">OFFSET('EM-Faktoren'!$C$1,L205-1,$K$173-2020+1)</f>
        <v>#REF!</v>
      </c>
      <c r="L205" s="311">
        <v>27</v>
      </c>
      <c r="M205" s="312" t="str">
        <f ca="1">OFFSET('EM-Faktoren'!$B$4,'B-Bestandsanalyse'!L205-4,)</f>
        <v>Umweltwärme</v>
      </c>
    </row>
    <row r="206" spans="3:13">
      <c r="C206" s="51" t="s">
        <v>197</v>
      </c>
      <c r="D206" s="431">
        <f t="shared" ref="D206:I206" si="43">IF(D78&gt;0,D78*$K206/1000,0)</f>
        <v>0</v>
      </c>
      <c r="E206" s="431">
        <f t="shared" si="43"/>
        <v>0</v>
      </c>
      <c r="F206" s="431">
        <f t="shared" si="43"/>
        <v>0</v>
      </c>
      <c r="G206" s="431">
        <f t="shared" si="43"/>
        <v>0</v>
      </c>
      <c r="H206" s="431">
        <f t="shared" si="43"/>
        <v>0</v>
      </c>
      <c r="I206" s="432" t="e">
        <f t="shared" ca="1" si="43"/>
        <v>#VALUE!</v>
      </c>
      <c r="K206" s="313" t="e">
        <f ca="1">OFFSET('EM-Faktoren'!$C$1,L206-1,$K$173-2020+1)</f>
        <v>#REF!</v>
      </c>
      <c r="L206" s="311">
        <v>14</v>
      </c>
      <c r="M206" s="312" t="str">
        <f ca="1">OFFSET('EM-Faktoren'!$B$4,'B-Bestandsanalyse'!L206-4,)</f>
        <v>Sonstige</v>
      </c>
    </row>
    <row r="207" spans="3:13">
      <c r="C207" s="51" t="s">
        <v>206</v>
      </c>
      <c r="D207" s="431">
        <f t="shared" ref="D207:I207" si="44">IF(D79&gt;0,D79*$K207/1000,0)</f>
        <v>0</v>
      </c>
      <c r="E207" s="431">
        <f t="shared" si="44"/>
        <v>0</v>
      </c>
      <c r="F207" s="431">
        <f t="shared" si="44"/>
        <v>0</v>
      </c>
      <c r="G207" s="431">
        <f t="shared" si="44"/>
        <v>0</v>
      </c>
      <c r="H207" s="431">
        <f t="shared" si="44"/>
        <v>0</v>
      </c>
      <c r="I207" s="432" t="e">
        <f t="shared" ca="1" si="44"/>
        <v>#VALUE!</v>
      </c>
      <c r="K207" s="314" t="e">
        <f ca="1">OFFSET('EM-Faktoren'!$C$1,L207-1,$K$173-2020+1)</f>
        <v>#REF!</v>
      </c>
      <c r="L207" s="315">
        <v>28</v>
      </c>
      <c r="M207" s="316" t="str">
        <f ca="1">OFFSET('EM-Faktoren'!$B$4,'B-Bestandsanalyse'!L207-4,)</f>
        <v>sonstige Erneuerbare</v>
      </c>
    </row>
    <row r="208" spans="3:13">
      <c r="C208" s="133" t="s">
        <v>89</v>
      </c>
      <c r="D208" s="433">
        <f>SUM(D176:D207)</f>
        <v>0</v>
      </c>
      <c r="E208" s="433">
        <f t="shared" ref="E208:H208" si="45">SUM(E176:E207)</f>
        <v>0</v>
      </c>
      <c r="F208" s="433">
        <f t="shared" si="45"/>
        <v>0</v>
      </c>
      <c r="G208" s="433">
        <f t="shared" si="45"/>
        <v>0</v>
      </c>
      <c r="H208" s="433">
        <f t="shared" si="45"/>
        <v>0</v>
      </c>
      <c r="I208" s="433" t="e">
        <f ca="1">SUM(I176:I207)</f>
        <v>#VALUE!</v>
      </c>
    </row>
    <row r="211" spans="3:24">
      <c r="C211" s="286" t="s">
        <v>1369</v>
      </c>
    </row>
    <row r="212" spans="3:24">
      <c r="C212" s="467" t="s">
        <v>1504</v>
      </c>
      <c r="D212" s="285"/>
      <c r="E212" s="285"/>
      <c r="F212" s="285"/>
      <c r="G212" s="285"/>
      <c r="H212" s="285"/>
      <c r="I212" s="466" t="e">
        <f ca="1">SUM(N95:N126)</f>
        <v>#REF!</v>
      </c>
      <c r="X212" s="55" t="s">
        <v>44</v>
      </c>
    </row>
    <row r="213" spans="3:24">
      <c r="C213" s="467" t="s">
        <v>1505</v>
      </c>
      <c r="D213" s="285"/>
      <c r="E213" s="285"/>
      <c r="F213" s="285"/>
      <c r="G213" s="285"/>
      <c r="H213" s="285"/>
      <c r="I213" s="466" t="e">
        <f ca="1">SUM(N135:N143)</f>
        <v>#REF!</v>
      </c>
    </row>
  </sheetData>
  <sheetProtection algorithmName="SHA-512" hashValue="9cPPsGTDVrhIChcg2GqdW7i3CI9PgVdLfjiOsydUiIsG2tcpS1IyK6T1G8UCmSqoWhCw5hNFmD+AT6tGm7Ch3Q==" saltValue="PwW+wbNoMg/V/BXMpdqlLQ==" spinCount="100000" sheet="1" objects="1" scenarios="1"/>
  <mergeCells count="14">
    <mergeCell ref="J45:J46"/>
    <mergeCell ref="C37:G38"/>
    <mergeCell ref="C36:G36"/>
    <mergeCell ref="H173:H174"/>
    <mergeCell ref="I173:I174"/>
    <mergeCell ref="C42:G42"/>
    <mergeCell ref="C43:G43"/>
    <mergeCell ref="C171:G171"/>
    <mergeCell ref="D45:G46"/>
    <mergeCell ref="D173:G174"/>
    <mergeCell ref="H45:H46"/>
    <mergeCell ref="I45:I46"/>
    <mergeCell ref="D132:D134"/>
    <mergeCell ref="E132:E134"/>
  </mergeCells>
  <dataValidations count="6">
    <dataValidation type="decimal" allowBlank="1" showInputMessage="1" showErrorMessage="1" error="Bitte überprüfen Sie Ihre Angabe. In diesem Feld sind keine Zahlen mit einem Punkt als Trennzeichen erlaubt._x000a_" sqref="E168 D95:D127 D135:D143" xr:uid="{00000000-0002-0000-0200-000000000000}">
      <formula1>0</formula1>
      <formula2>999999999.99</formula2>
    </dataValidation>
    <dataValidation type="whole" operator="greaterThanOrEqual" allowBlank="1" showInputMessage="1" showErrorMessage="1" error="Bitte überprüfen Sie Ihre Angabe. In diesem Feld sind keine Zahlen mit einem Punkt als Trennzeichen erlaubt._x000a_" sqref="D151:D167" xr:uid="{00000000-0002-0000-0200-000001000000}">
      <formula1>0</formula1>
    </dataValidation>
    <dataValidation type="whole" allowBlank="1" showInputMessage="1" showErrorMessage="1" error="Bitte überprüfen Sie Ihre Angabe. In diesem Feld sind nur Werte zwischen 0 und 1 zulässig. " sqref="E34:E35" xr:uid="{00000000-0002-0000-0200-000002000000}">
      <formula1>0</formula1>
      <formula2>1</formula2>
    </dataValidation>
    <dataValidation type="decimal" allowBlank="1" showInputMessage="1" showErrorMessage="1" error="Bitte überprüfen Sie Ihre Angabe. In diesem Feld sind keine Zahlen mit einem Punkt als Trennzeichen erlaubt." sqref="D87:H87 D48:D86 E48:E84 F48:G86 H82:I86 H49:H80 I80" xr:uid="{00000000-0002-0000-0200-000003000000}">
      <formula1>0</formula1>
      <formula2>99999999999.99</formula2>
    </dataValidation>
    <dataValidation allowBlank="1" showInputMessage="1" showErrorMessage="1" error="Bitte überprüfen Sie Ihre Angabe. In diesem Feld sind keine Zahlen mit einem Punkt als Trennzeichen erlaubt." sqref="I48:I79" xr:uid="{4044662A-6263-4205-95BA-40B0900FCBB7}"/>
    <dataValidation type="decimal" allowBlank="1" showInputMessage="1" showErrorMessage="1" error="Bitte überprüfen Sie Ihre Angabe. In diesem Feld sind keine Zahlen mit einem Punkt als Trennzeichen erlaubt." sqref="H48" xr:uid="{F482526F-ACF8-4137-902F-EE9B64A6F9FB}">
      <formula1>0</formula1>
      <formula2>99999999999999</formula2>
    </dataValidation>
  </dataValidation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EI156"/>
  <sheetViews>
    <sheetView showGridLines="0" zoomScale="80" zoomScaleNormal="80" workbookViewId="0">
      <selection activeCell="E30" sqref="E30"/>
    </sheetView>
  </sheetViews>
  <sheetFormatPr baseColWidth="10" defaultColWidth="7.81640625" defaultRowHeight="16"/>
  <cols>
    <col min="1" max="1" width="5.81640625" style="55" customWidth="1"/>
    <col min="2" max="2" width="12.1796875" style="169" customWidth="1"/>
    <col min="3" max="3" width="47" style="163" customWidth="1"/>
    <col min="4" max="4" width="36.453125" style="55" customWidth="1"/>
    <col min="5" max="5" width="28.1796875" style="55" customWidth="1"/>
    <col min="6" max="6" width="23.1796875" style="55" customWidth="1"/>
    <col min="7" max="7" width="17.54296875" style="55" customWidth="1"/>
    <col min="8" max="8" width="7.81640625" style="55"/>
    <col min="9" max="9" width="38.08984375" style="55" customWidth="1"/>
    <col min="10" max="10" width="7.81640625" style="55"/>
    <col min="11" max="11" width="16.1796875" style="55" customWidth="1"/>
    <col min="12" max="12" width="22.81640625" style="55" customWidth="1"/>
    <col min="13" max="18" width="7.81640625" style="55"/>
    <col min="19" max="19" width="10.54296875" style="55" customWidth="1"/>
    <col min="20" max="23" width="7.81640625" style="55"/>
    <col min="24" max="25" width="0" style="55" hidden="1" customWidth="1"/>
    <col min="26" max="16384" width="7.81640625" style="55"/>
  </cols>
  <sheetData>
    <row r="1" spans="1:14">
      <c r="A1" s="359"/>
      <c r="B1" s="360"/>
      <c r="C1" s="361"/>
      <c r="D1" s="362"/>
      <c r="E1" s="362"/>
      <c r="F1" s="362"/>
      <c r="G1" s="362"/>
      <c r="H1" s="362"/>
      <c r="I1" s="362"/>
      <c r="J1" s="362"/>
      <c r="K1" s="362"/>
      <c r="L1" s="362"/>
    </row>
    <row r="3" spans="1:14" s="188" customFormat="1" ht="20">
      <c r="B3" s="48" t="s">
        <v>1</v>
      </c>
      <c r="C3" s="17"/>
      <c r="D3" s="17"/>
    </row>
    <row r="4" spans="1:14">
      <c r="B4" s="18"/>
      <c r="C4" s="19"/>
      <c r="D4" s="187"/>
      <c r="E4" s="188"/>
      <c r="F4" s="188"/>
      <c r="G4" s="188"/>
      <c r="H4" s="188"/>
      <c r="I4" s="188"/>
      <c r="J4" s="188"/>
    </row>
    <row r="5" spans="1:14">
      <c r="B5" s="18"/>
      <c r="C5" s="19"/>
      <c r="D5" s="187"/>
      <c r="E5" s="188"/>
      <c r="F5" s="188"/>
      <c r="G5" s="188"/>
      <c r="H5" s="188"/>
      <c r="I5" s="188"/>
      <c r="J5" s="188"/>
    </row>
    <row r="6" spans="1:14" ht="17.5">
      <c r="B6" s="22" t="s">
        <v>2</v>
      </c>
      <c r="C6" s="73"/>
      <c r="D6" s="24"/>
      <c r="E6" s="188"/>
      <c r="F6" s="188"/>
      <c r="G6" s="188"/>
      <c r="H6" s="188"/>
      <c r="I6" s="188"/>
      <c r="J6" s="188"/>
    </row>
    <row r="7" spans="1:14" s="188" customFormat="1" ht="15" customHeight="1">
      <c r="B7" s="25" t="s">
        <v>3</v>
      </c>
      <c r="C7" s="26"/>
    </row>
    <row r="8" spans="1:14" s="188" customFormat="1" ht="15" customHeight="1">
      <c r="B8" s="28"/>
      <c r="C8" s="29" t="s">
        <v>4</v>
      </c>
      <c r="D8" s="30"/>
    </row>
    <row r="9" spans="1:14" ht="15" customHeight="1">
      <c r="B9" s="33"/>
      <c r="C9" s="29" t="s">
        <v>5</v>
      </c>
      <c r="D9" s="34"/>
      <c r="E9" s="188"/>
      <c r="F9" s="188"/>
      <c r="G9" s="188"/>
      <c r="H9" s="188"/>
      <c r="I9" s="188"/>
      <c r="J9" s="188"/>
    </row>
    <row r="10" spans="1:14" ht="15" customHeight="1">
      <c r="B10" s="35"/>
      <c r="C10" s="29" t="s">
        <v>6</v>
      </c>
      <c r="D10" s="34"/>
      <c r="E10" s="188"/>
      <c r="F10" s="5"/>
      <c r="H10" s="188"/>
      <c r="I10" s="188"/>
      <c r="J10" s="188"/>
    </row>
    <row r="11" spans="1:14" s="17" customFormat="1" ht="15" customHeight="1">
      <c r="B11" s="36"/>
      <c r="C11" s="37" t="s">
        <v>7</v>
      </c>
      <c r="D11" s="34"/>
    </row>
    <row r="12" spans="1:14">
      <c r="B12" s="186"/>
      <c r="C12" s="23"/>
      <c r="D12" s="23"/>
      <c r="E12" s="188"/>
      <c r="F12" s="188"/>
      <c r="G12" s="188"/>
      <c r="H12" s="188"/>
      <c r="I12" s="188"/>
      <c r="J12" s="188"/>
    </row>
    <row r="13" spans="1:14">
      <c r="B13" s="79" t="s">
        <v>8</v>
      </c>
      <c r="C13" s="47" t="s">
        <v>9</v>
      </c>
      <c r="D13" s="38"/>
      <c r="E13" s="188"/>
      <c r="F13" s="188"/>
      <c r="G13" s="188"/>
      <c r="H13" s="188"/>
      <c r="I13" s="188"/>
      <c r="J13" s="188"/>
      <c r="N13" s="185"/>
    </row>
    <row r="14" spans="1:14" ht="15" customHeight="1">
      <c r="B14" s="343"/>
      <c r="C14" s="344" t="s">
        <v>105</v>
      </c>
      <c r="D14" s="345"/>
      <c r="E14" s="339"/>
      <c r="F14" s="346"/>
      <c r="G14" s="345"/>
      <c r="H14" s="345"/>
      <c r="I14" s="345"/>
      <c r="J14" s="345"/>
      <c r="K14" s="345"/>
      <c r="L14" s="345"/>
      <c r="M14" s="184"/>
      <c r="N14" s="183"/>
    </row>
    <row r="15" spans="1:14" s="15" customFormat="1" ht="15" customHeight="1">
      <c r="B15" s="144"/>
      <c r="C15" s="145"/>
      <c r="D15" s="146"/>
      <c r="E15" s="147"/>
      <c r="F15" s="148"/>
      <c r="G15" s="146"/>
      <c r="H15" s="146"/>
      <c r="I15" s="146"/>
      <c r="J15" s="146"/>
      <c r="K15" s="146"/>
      <c r="L15" s="146"/>
      <c r="M15" s="146"/>
      <c r="N15" s="40"/>
    </row>
    <row r="16" spans="1:14" s="15" customFormat="1" ht="15" customHeight="1">
      <c r="B16" s="347"/>
      <c r="C16" s="350" t="s">
        <v>168</v>
      </c>
      <c r="D16" s="347"/>
      <c r="E16" s="347"/>
      <c r="F16" s="347"/>
      <c r="G16" s="347"/>
      <c r="H16" s="347"/>
      <c r="I16" s="347"/>
      <c r="J16" s="347"/>
      <c r="K16" s="347"/>
      <c r="L16" s="347"/>
      <c r="M16" s="146"/>
      <c r="N16" s="40"/>
    </row>
    <row r="17" spans="2:24" s="15" customFormat="1" ht="15" customHeight="1">
      <c r="B17" s="44"/>
      <c r="C17" s="149"/>
      <c r="D17" s="44"/>
      <c r="E17" s="44"/>
      <c r="F17" s="44"/>
      <c r="G17" s="44"/>
      <c r="H17" s="44"/>
      <c r="I17" s="44"/>
      <c r="J17" s="44"/>
      <c r="K17" s="44"/>
      <c r="L17" s="44"/>
      <c r="M17" s="146"/>
      <c r="N17" s="40"/>
    </row>
    <row r="18" spans="2:24" s="15" customFormat="1" ht="15" customHeight="1">
      <c r="B18" s="16"/>
      <c r="C18" s="45"/>
      <c r="D18" s="201" t="s">
        <v>12</v>
      </c>
      <c r="E18" s="41"/>
      <c r="F18" s="41"/>
      <c r="G18" s="41"/>
      <c r="H18" s="41"/>
      <c r="I18" s="41"/>
      <c r="J18" s="41"/>
      <c r="K18" s="41"/>
      <c r="L18" s="41"/>
      <c r="M18" s="146"/>
      <c r="N18" s="40"/>
    </row>
    <row r="19" spans="2:24" s="15" customFormat="1">
      <c r="B19" s="49" t="s">
        <v>107</v>
      </c>
      <c r="C19" s="194" t="s">
        <v>160</v>
      </c>
      <c r="D19" s="198"/>
      <c r="E19" s="16"/>
      <c r="F19" s="182"/>
      <c r="G19" s="182"/>
      <c r="H19" s="182"/>
      <c r="I19" s="182"/>
      <c r="J19" s="182"/>
      <c r="K19" s="16"/>
      <c r="L19" s="16"/>
      <c r="M19" s="146"/>
      <c r="N19" s="40"/>
    </row>
    <row r="20" spans="2:24" s="15" customFormat="1">
      <c r="B20" s="52" t="s">
        <v>1467</v>
      </c>
      <c r="C20" s="194" t="s">
        <v>161</v>
      </c>
      <c r="D20" s="181"/>
      <c r="E20" s="180"/>
      <c r="F20" s="182"/>
      <c r="G20" s="182"/>
      <c r="H20" s="182"/>
      <c r="I20" s="182"/>
      <c r="J20" s="182"/>
      <c r="K20" s="16"/>
      <c r="M20" s="146"/>
      <c r="N20" s="40"/>
      <c r="X20" s="16" t="s">
        <v>1462</v>
      </c>
    </row>
    <row r="21" spans="2:24" s="15" customFormat="1">
      <c r="B21" s="52" t="s">
        <v>1468</v>
      </c>
      <c r="C21" s="194" t="s">
        <v>162</v>
      </c>
      <c r="D21" s="181"/>
      <c r="E21" s="180"/>
      <c r="F21" s="182"/>
      <c r="G21" s="182"/>
      <c r="H21" s="182"/>
      <c r="I21" s="182"/>
      <c r="J21" s="182"/>
      <c r="K21" s="16"/>
      <c r="M21" s="146"/>
      <c r="N21" s="40"/>
      <c r="X21" s="16" t="s">
        <v>1463</v>
      </c>
    </row>
    <row r="22" spans="2:24" s="15" customFormat="1" ht="15" customHeight="1">
      <c r="B22" s="52" t="s">
        <v>1469</v>
      </c>
      <c r="C22" s="194" t="s">
        <v>163</v>
      </c>
      <c r="D22" s="181"/>
      <c r="E22" s="180"/>
      <c r="F22" s="182"/>
      <c r="G22" s="182"/>
      <c r="H22" s="182"/>
      <c r="I22" s="182"/>
      <c r="J22" s="182"/>
      <c r="K22" s="16"/>
      <c r="M22" s="146"/>
      <c r="N22" s="40"/>
      <c r="X22" s="16" t="s">
        <v>1464</v>
      </c>
    </row>
    <row r="23" spans="2:24" s="15" customFormat="1" ht="15" customHeight="1">
      <c r="B23" s="52"/>
      <c r="C23" s="194"/>
      <c r="D23" s="179"/>
      <c r="E23" s="180"/>
      <c r="F23" s="182"/>
      <c r="G23" s="182"/>
      <c r="H23" s="182"/>
      <c r="I23" s="182"/>
      <c r="J23" s="182"/>
      <c r="K23" s="16"/>
      <c r="M23" s="146"/>
      <c r="N23" s="40"/>
      <c r="X23" s="16"/>
    </row>
    <row r="24" spans="2:24" s="15" customFormat="1" ht="29">
      <c r="B24" s="49" t="s">
        <v>109</v>
      </c>
      <c r="C24" s="195" t="s">
        <v>164</v>
      </c>
      <c r="D24" s="181"/>
      <c r="E24" s="180"/>
      <c r="F24" s="182"/>
      <c r="G24" s="182"/>
      <c r="H24" s="182"/>
      <c r="I24" s="182"/>
      <c r="J24" s="182"/>
      <c r="K24" s="16"/>
      <c r="M24" s="146"/>
      <c r="N24" s="40"/>
      <c r="X24" s="16" t="s">
        <v>1465</v>
      </c>
    </row>
    <row r="25" spans="2:24" s="15" customFormat="1" ht="15" customHeight="1">
      <c r="B25" s="144"/>
      <c r="C25" s="145"/>
      <c r="D25" s="146"/>
      <c r="E25" s="147"/>
      <c r="F25" s="148"/>
      <c r="G25" s="146"/>
      <c r="H25" s="146"/>
      <c r="I25" s="146"/>
      <c r="J25" s="146"/>
      <c r="K25" s="146"/>
      <c r="L25" s="146"/>
      <c r="M25" s="146"/>
      <c r="N25" s="40"/>
    </row>
    <row r="26" spans="2:24" s="15" customFormat="1" ht="15" customHeight="1">
      <c r="B26" s="144"/>
      <c r="C26" s="145"/>
      <c r="D26" s="146"/>
      <c r="E26" s="147"/>
      <c r="F26" s="148"/>
      <c r="G26" s="146"/>
      <c r="H26" s="146"/>
      <c r="I26" s="146"/>
      <c r="J26" s="146"/>
      <c r="K26" s="146"/>
      <c r="L26" s="146"/>
      <c r="M26" s="146"/>
      <c r="N26" s="40"/>
    </row>
    <row r="27" spans="2:24" ht="15" customHeight="1">
      <c r="B27" s="347"/>
      <c r="C27" s="351" t="s">
        <v>106</v>
      </c>
      <c r="D27" s="347"/>
      <c r="E27" s="347"/>
      <c r="F27" s="347"/>
      <c r="G27" s="347"/>
      <c r="H27" s="347"/>
      <c r="I27" s="347"/>
      <c r="J27" s="347"/>
      <c r="K27" s="347"/>
      <c r="L27" s="347"/>
    </row>
    <row r="28" spans="2:24">
      <c r="B28" s="86"/>
      <c r="C28" s="178"/>
      <c r="D28" s="104"/>
      <c r="G28" s="177"/>
    </row>
    <row r="29" spans="2:24">
      <c r="B29" s="234" t="s">
        <v>144</v>
      </c>
      <c r="C29" s="119" t="s">
        <v>108</v>
      </c>
      <c r="D29" s="119"/>
      <c r="E29" s="134"/>
      <c r="F29" s="134"/>
      <c r="G29" s="186"/>
    </row>
    <row r="30" spans="2:24">
      <c r="B30" s="86"/>
      <c r="C30" s="118"/>
      <c r="D30" s="176"/>
      <c r="E30" s="107"/>
      <c r="G30" s="175"/>
    </row>
    <row r="31" spans="2:24" ht="54.75" customHeight="1">
      <c r="B31" s="86"/>
      <c r="C31" s="363" t="s">
        <v>1368</v>
      </c>
      <c r="D31" s="357" t="s">
        <v>143</v>
      </c>
      <c r="E31" s="120" t="s">
        <v>135</v>
      </c>
      <c r="F31" s="174"/>
      <c r="G31" s="173"/>
    </row>
    <row r="32" spans="2:24" ht="15" customHeight="1">
      <c r="B32" s="86"/>
      <c r="C32" s="364" t="s">
        <v>165</v>
      </c>
      <c r="D32" s="365"/>
      <c r="E32" s="172"/>
      <c r="F32" s="174"/>
      <c r="G32" s="186"/>
      <c r="N32" s="171"/>
    </row>
    <row r="33" spans="1:139" ht="15" customHeight="1">
      <c r="B33" s="86" t="s">
        <v>1470</v>
      </c>
      <c r="C33" s="51" t="s">
        <v>142</v>
      </c>
      <c r="D33" s="435"/>
      <c r="E33" s="257"/>
      <c r="F33" s="170"/>
      <c r="G33" s="137"/>
      <c r="H33" s="137"/>
      <c r="I33" s="137"/>
      <c r="J33" s="107"/>
      <c r="K33" s="169"/>
      <c r="M33" s="137"/>
      <c r="N33" s="137"/>
      <c r="O33" s="137"/>
      <c r="P33" s="137"/>
      <c r="Q33" s="137"/>
      <c r="R33" s="137"/>
      <c r="S33" s="140"/>
      <c r="X33" s="434" t="s">
        <v>1466</v>
      </c>
    </row>
    <row r="34" spans="1:139" ht="15" customHeight="1">
      <c r="B34" s="86"/>
      <c r="C34" s="167"/>
      <c r="D34" s="166"/>
      <c r="E34" s="170"/>
      <c r="F34" s="170"/>
      <c r="G34" s="137"/>
      <c r="H34" s="137"/>
      <c r="I34" s="137"/>
      <c r="J34" s="107"/>
      <c r="K34" s="169"/>
      <c r="L34" s="168"/>
      <c r="M34" s="137"/>
      <c r="N34" s="137"/>
      <c r="O34" s="137"/>
      <c r="P34" s="137"/>
      <c r="Q34" s="137"/>
      <c r="R34" s="137"/>
      <c r="S34" s="140"/>
    </row>
    <row r="35" spans="1:139" ht="15" customHeight="1">
      <c r="B35" s="86"/>
      <c r="C35" s="167"/>
      <c r="D35" s="166"/>
      <c r="E35" s="170"/>
      <c r="F35" s="170"/>
      <c r="G35" s="137"/>
      <c r="H35" s="137"/>
      <c r="I35" s="137"/>
      <c r="J35" s="107"/>
      <c r="K35" s="169"/>
      <c r="L35" s="168"/>
      <c r="M35" s="137"/>
      <c r="N35" s="137"/>
      <c r="O35" s="137"/>
      <c r="P35" s="137"/>
      <c r="Q35" s="137"/>
      <c r="R35" s="137"/>
      <c r="S35" s="140"/>
    </row>
    <row r="36" spans="1:139" s="15" customFormat="1" ht="17.5">
      <c r="A36" s="55"/>
      <c r="B36" s="347"/>
      <c r="C36" s="350" t="s">
        <v>124</v>
      </c>
      <c r="D36" s="347"/>
      <c r="E36" s="347"/>
      <c r="F36" s="347"/>
      <c r="G36" s="347"/>
      <c r="H36" s="347"/>
      <c r="I36" s="347"/>
      <c r="J36" s="362"/>
      <c r="K36" s="362"/>
      <c r="L36" s="362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</row>
    <row r="37" spans="1:139" s="15" customFormat="1">
      <c r="A37" s="55"/>
      <c r="B37" s="55"/>
      <c r="C37" s="55"/>
      <c r="D37" s="55"/>
      <c r="E37" s="55"/>
      <c r="F37" s="55"/>
      <c r="G37" s="55"/>
      <c r="H37" s="55"/>
      <c r="I37" s="55"/>
      <c r="J37" s="1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</row>
    <row r="38" spans="1:139" s="15" customFormat="1">
      <c r="A38" s="55"/>
      <c r="B38" s="86" t="s">
        <v>181</v>
      </c>
      <c r="C38" s="119" t="s">
        <v>125</v>
      </c>
      <c r="D38" s="119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</row>
    <row r="39" spans="1:139" s="15" customForma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</row>
    <row r="40" spans="1:139" s="15" customFormat="1" ht="26.15" customHeight="1">
      <c r="A40" s="55"/>
      <c r="B40" s="55"/>
      <c r="C40" s="165" t="s">
        <v>126</v>
      </c>
      <c r="D40" s="164"/>
      <c r="E40" s="585" t="s">
        <v>138</v>
      </c>
      <c r="F40" s="586"/>
      <c r="G40" s="586"/>
      <c r="H40" s="587"/>
      <c r="I40" s="197" t="s">
        <v>135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</row>
    <row r="41" spans="1:139" s="15" customFormat="1">
      <c r="A41" s="55"/>
      <c r="B41" s="55"/>
      <c r="C41" s="366" t="s">
        <v>127</v>
      </c>
      <c r="D41" s="367" t="s">
        <v>128</v>
      </c>
      <c r="E41" s="367" t="s">
        <v>149</v>
      </c>
      <c r="F41" s="367" t="s">
        <v>150</v>
      </c>
      <c r="G41" s="588" t="s">
        <v>151</v>
      </c>
      <c r="H41" s="589"/>
      <c r="I41" s="158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</row>
    <row r="42" spans="1:139" s="15" customFormat="1">
      <c r="A42" s="55"/>
      <c r="B42" s="55"/>
      <c r="C42" s="51" t="s">
        <v>126</v>
      </c>
      <c r="D42" s="436"/>
      <c r="E42" s="436"/>
      <c r="F42" s="436"/>
      <c r="G42" s="590"/>
      <c r="H42" s="591"/>
      <c r="I42" s="161"/>
      <c r="J42" s="55"/>
      <c r="K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434" t="s">
        <v>1471</v>
      </c>
      <c r="Y42" s="434" t="s">
        <v>1472</v>
      </c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</row>
    <row r="43" spans="1:139" ht="15" customHeight="1">
      <c r="C43" s="160"/>
      <c r="D43" s="159"/>
      <c r="E43" s="159"/>
      <c r="F43" s="159"/>
      <c r="G43" s="159"/>
      <c r="H43" s="7"/>
      <c r="I43" s="159"/>
      <c r="J43" s="159"/>
      <c r="K43" s="159"/>
    </row>
    <row r="44" spans="1:139" ht="15" customHeight="1">
      <c r="C44" s="160"/>
      <c r="D44" s="159"/>
      <c r="E44" s="159"/>
      <c r="F44" s="159"/>
      <c r="G44" s="159"/>
      <c r="H44" s="159"/>
      <c r="I44" s="159"/>
      <c r="J44" s="159"/>
      <c r="K44" s="159"/>
    </row>
    <row r="45" spans="1:139" ht="15" customHeight="1">
      <c r="B45" s="347"/>
      <c r="C45" s="351" t="s">
        <v>106</v>
      </c>
      <c r="D45" s="347"/>
      <c r="E45" s="347"/>
      <c r="F45" s="347"/>
      <c r="G45" s="347"/>
      <c r="H45" s="347"/>
      <c r="I45" s="347"/>
      <c r="J45" s="347"/>
      <c r="K45" s="347"/>
      <c r="L45" s="347"/>
    </row>
    <row r="46" spans="1:139">
      <c r="B46" s="86"/>
      <c r="C46" s="178"/>
      <c r="D46" s="104"/>
      <c r="G46" s="186"/>
      <c r="S46" s="106"/>
      <c r="AM46" s="159"/>
      <c r="AN46" s="159"/>
    </row>
    <row r="47" spans="1:139">
      <c r="B47" s="86" t="s">
        <v>182</v>
      </c>
      <c r="C47" s="119" t="s">
        <v>1345</v>
      </c>
      <c r="D47" s="119"/>
      <c r="E47" s="134"/>
      <c r="F47" s="134"/>
      <c r="G47" s="134"/>
      <c r="S47" s="106"/>
      <c r="AM47" s="159"/>
      <c r="AN47" s="159"/>
    </row>
    <row r="48" spans="1:139">
      <c r="B48" s="86"/>
      <c r="C48" s="119"/>
      <c r="D48" s="119"/>
      <c r="E48" s="134"/>
      <c r="F48" s="134"/>
      <c r="G48" s="134"/>
      <c r="S48" s="106"/>
      <c r="AM48" s="159"/>
      <c r="AN48" s="159"/>
    </row>
    <row r="49" spans="2:40">
      <c r="B49" s="86"/>
      <c r="C49" s="564" t="s">
        <v>1346</v>
      </c>
      <c r="D49" s="564"/>
      <c r="E49" s="564"/>
      <c r="F49" s="564"/>
      <c r="G49" s="564"/>
      <c r="S49" s="106"/>
      <c r="AM49" s="159"/>
      <c r="AN49" s="159"/>
    </row>
    <row r="50" spans="2:40">
      <c r="B50" s="86"/>
      <c r="C50" s="604" t="s">
        <v>1363</v>
      </c>
      <c r="D50" s="604"/>
      <c r="E50" s="604"/>
      <c r="F50" s="604"/>
      <c r="G50" s="604"/>
      <c r="S50" s="106"/>
      <c r="AM50" s="159"/>
      <c r="AN50" s="159"/>
    </row>
    <row r="51" spans="2:40">
      <c r="B51" s="86"/>
      <c r="C51" s="157"/>
      <c r="D51" s="156"/>
      <c r="E51" s="155"/>
      <c r="F51" s="155"/>
      <c r="G51" s="186"/>
      <c r="S51" s="106"/>
      <c r="AM51" s="159"/>
      <c r="AN51" s="159"/>
    </row>
    <row r="52" spans="2:40" ht="35.25" customHeight="1">
      <c r="B52" s="86"/>
      <c r="C52" s="368" t="s">
        <v>1473</v>
      </c>
      <c r="D52" s="357" t="s">
        <v>1347</v>
      </c>
      <c r="E52" s="120" t="s">
        <v>135</v>
      </c>
      <c r="F52" s="592" t="s">
        <v>214</v>
      </c>
      <c r="G52" s="593"/>
      <c r="H52" s="593"/>
      <c r="I52" s="594"/>
      <c r="P52" s="106"/>
      <c r="AJ52" s="159"/>
      <c r="AK52" s="159"/>
    </row>
    <row r="53" spans="2:40" ht="15" customHeight="1">
      <c r="B53" s="86"/>
      <c r="C53" s="364" t="s">
        <v>165</v>
      </c>
      <c r="D53" s="369"/>
      <c r="E53" s="172"/>
      <c r="F53" s="597"/>
      <c r="G53" s="598"/>
      <c r="H53" s="598"/>
      <c r="I53" s="599"/>
      <c r="P53" s="106"/>
      <c r="AJ53" s="159"/>
      <c r="AK53" s="159"/>
    </row>
    <row r="54" spans="2:40">
      <c r="B54" s="100"/>
      <c r="C54" s="331" t="s">
        <v>71</v>
      </c>
      <c r="D54" s="437"/>
      <c r="E54" s="332"/>
      <c r="F54" s="595" t="s">
        <v>215</v>
      </c>
      <c r="G54" s="595"/>
      <c r="H54" s="595"/>
      <c r="I54" s="596"/>
      <c r="K54" s="154"/>
      <c r="P54" s="193"/>
      <c r="AJ54" s="159"/>
      <c r="AK54" s="159"/>
    </row>
    <row r="55" spans="2:40" ht="15" customHeight="1">
      <c r="B55" s="86"/>
      <c r="C55" s="333" t="s">
        <v>72</v>
      </c>
      <c r="D55" s="438"/>
      <c r="E55" s="334"/>
      <c r="F55" s="595" t="s">
        <v>1342</v>
      </c>
      <c r="G55" s="595"/>
      <c r="H55" s="595"/>
      <c r="I55" s="596"/>
      <c r="P55" s="193"/>
    </row>
    <row r="56" spans="2:40" ht="15" customHeight="1">
      <c r="B56" s="86"/>
      <c r="C56" s="333" t="s">
        <v>73</v>
      </c>
      <c r="D56" s="439"/>
      <c r="E56" s="334"/>
      <c r="F56" s="600"/>
      <c r="G56" s="600"/>
      <c r="H56" s="600"/>
      <c r="I56" s="601"/>
      <c r="P56" s="193"/>
    </row>
    <row r="57" spans="2:40" ht="15" customHeight="1">
      <c r="B57" s="86"/>
      <c r="C57" s="333" t="s">
        <v>74</v>
      </c>
      <c r="D57" s="438"/>
      <c r="E57" s="334"/>
      <c r="F57" s="600" t="s">
        <v>1370</v>
      </c>
      <c r="G57" s="600"/>
      <c r="H57" s="600"/>
      <c r="I57" s="601"/>
      <c r="P57" s="193"/>
    </row>
    <row r="58" spans="2:40" ht="15" customHeight="1">
      <c r="B58" s="86"/>
      <c r="C58" s="333" t="s">
        <v>75</v>
      </c>
      <c r="D58" s="437"/>
      <c r="E58" s="334"/>
      <c r="F58" s="600" t="s">
        <v>1370</v>
      </c>
      <c r="G58" s="600"/>
      <c r="H58" s="600"/>
      <c r="I58" s="601"/>
      <c r="P58" s="190"/>
      <c r="AG58" s="189"/>
    </row>
    <row r="59" spans="2:40" ht="15" customHeight="1">
      <c r="B59" s="86"/>
      <c r="C59" s="333" t="s">
        <v>1348</v>
      </c>
      <c r="D59" s="438"/>
      <c r="E59" s="334"/>
      <c r="F59" s="600" t="s">
        <v>1343</v>
      </c>
      <c r="G59" s="600"/>
      <c r="H59" s="600"/>
      <c r="I59" s="601"/>
      <c r="P59" s="190"/>
      <c r="X59" s="434" t="str">
        <f>C59</f>
        <v>Abwärme (Summe)</v>
      </c>
      <c r="AG59" s="189"/>
    </row>
    <row r="60" spans="2:40" ht="15" customHeight="1">
      <c r="B60" s="86"/>
      <c r="C60" s="335" t="s">
        <v>1524</v>
      </c>
      <c r="D60" s="439"/>
      <c r="E60" s="334"/>
      <c r="F60" s="600"/>
      <c r="G60" s="600"/>
      <c r="H60" s="600"/>
      <c r="I60" s="601"/>
      <c r="P60" s="106"/>
    </row>
    <row r="61" spans="2:40" ht="15" customHeight="1">
      <c r="B61" s="86"/>
      <c r="C61" s="335" t="s">
        <v>1522</v>
      </c>
      <c r="D61" s="438"/>
      <c r="E61" s="334"/>
      <c r="F61" s="600"/>
      <c r="G61" s="600"/>
      <c r="H61" s="600"/>
      <c r="I61" s="601"/>
      <c r="P61" s="106"/>
    </row>
    <row r="62" spans="2:40" ht="15" customHeight="1">
      <c r="B62" s="86"/>
      <c r="C62" s="335" t="s">
        <v>1523</v>
      </c>
      <c r="D62" s="438"/>
      <c r="E62" s="334"/>
      <c r="F62" s="536"/>
      <c r="G62" s="536"/>
      <c r="H62" s="536"/>
      <c r="I62" s="537"/>
      <c r="P62" s="106"/>
    </row>
    <row r="63" spans="2:40" ht="15" customHeight="1">
      <c r="B63" s="86"/>
      <c r="C63" s="333" t="s">
        <v>205</v>
      </c>
      <c r="D63" s="437"/>
      <c r="E63" s="334"/>
      <c r="F63" s="600" t="s">
        <v>1371</v>
      </c>
      <c r="G63" s="600"/>
      <c r="H63" s="600"/>
      <c r="I63" s="601"/>
      <c r="P63" s="106"/>
    </row>
    <row r="64" spans="2:40" ht="15" customHeight="1">
      <c r="B64" s="86"/>
      <c r="C64" s="333" t="s">
        <v>200</v>
      </c>
      <c r="D64" s="438"/>
      <c r="E64" s="334"/>
      <c r="F64" s="600" t="s">
        <v>1370</v>
      </c>
      <c r="G64" s="600"/>
      <c r="H64" s="600"/>
      <c r="I64" s="601"/>
      <c r="P64" s="106"/>
    </row>
    <row r="65" spans="2:24" ht="15" customHeight="1">
      <c r="B65" s="86"/>
      <c r="C65" s="333" t="s">
        <v>76</v>
      </c>
      <c r="D65" s="439"/>
      <c r="E65" s="334"/>
      <c r="F65" s="600" t="s">
        <v>1372</v>
      </c>
      <c r="G65" s="600"/>
      <c r="H65" s="600"/>
      <c r="I65" s="601"/>
      <c r="P65" s="106"/>
    </row>
    <row r="66" spans="2:24" ht="15" customHeight="1">
      <c r="B66" s="86"/>
      <c r="C66" s="333" t="s">
        <v>77</v>
      </c>
      <c r="D66" s="438"/>
      <c r="E66" s="334"/>
      <c r="F66" s="600" t="s">
        <v>1360</v>
      </c>
      <c r="G66" s="600"/>
      <c r="H66" s="600"/>
      <c r="I66" s="601"/>
      <c r="P66" s="106"/>
    </row>
    <row r="67" spans="2:24" ht="15" customHeight="1">
      <c r="B67" s="86"/>
      <c r="C67" s="333" t="s">
        <v>78</v>
      </c>
      <c r="D67" s="437"/>
      <c r="E67" s="334"/>
      <c r="F67" s="600" t="s">
        <v>1373</v>
      </c>
      <c r="G67" s="600"/>
      <c r="H67" s="600"/>
      <c r="I67" s="601"/>
      <c r="P67" s="106"/>
    </row>
    <row r="68" spans="2:24" ht="15" customHeight="1">
      <c r="B68" s="86"/>
      <c r="C68" s="333" t="s">
        <v>79</v>
      </c>
      <c r="D68" s="438"/>
      <c r="E68" s="334"/>
      <c r="F68" s="600"/>
      <c r="G68" s="600"/>
      <c r="H68" s="600"/>
      <c r="I68" s="601"/>
      <c r="P68" s="106"/>
    </row>
    <row r="69" spans="2:24" ht="15" customHeight="1">
      <c r="B69" s="86"/>
      <c r="C69" s="333" t="s">
        <v>80</v>
      </c>
      <c r="D69" s="439"/>
      <c r="E69" s="334"/>
      <c r="F69" s="600" t="s">
        <v>1374</v>
      </c>
      <c r="G69" s="600"/>
      <c r="H69" s="600"/>
      <c r="I69" s="601"/>
      <c r="P69" s="106"/>
    </row>
    <row r="70" spans="2:24" ht="15" customHeight="1">
      <c r="B70" s="100"/>
      <c r="C70" s="333" t="s">
        <v>1344</v>
      </c>
      <c r="D70" s="438"/>
      <c r="E70" s="334"/>
      <c r="F70" s="600" t="s">
        <v>1381</v>
      </c>
      <c r="G70" s="600"/>
      <c r="H70" s="600"/>
      <c r="I70" s="601"/>
      <c r="P70" s="191"/>
      <c r="X70" s="434" t="str">
        <f>C70</f>
        <v>Erneuerbare Stromerzeugung</v>
      </c>
    </row>
    <row r="71" spans="2:24" ht="15" customHeight="1">
      <c r="B71" s="86"/>
      <c r="C71" s="333" t="s">
        <v>198</v>
      </c>
      <c r="D71" s="437"/>
      <c r="E71" s="334"/>
      <c r="F71" s="600" t="s">
        <v>1375</v>
      </c>
      <c r="G71" s="600"/>
      <c r="H71" s="600"/>
      <c r="I71" s="601"/>
      <c r="P71" s="193"/>
    </row>
    <row r="72" spans="2:24" ht="15" customHeight="1">
      <c r="B72" s="86"/>
      <c r="C72" s="333" t="s">
        <v>199</v>
      </c>
      <c r="D72" s="438"/>
      <c r="E72" s="334"/>
      <c r="F72" s="600" t="s">
        <v>1376</v>
      </c>
      <c r="G72" s="600"/>
      <c r="H72" s="600"/>
      <c r="I72" s="601"/>
      <c r="P72" s="193"/>
    </row>
    <row r="73" spans="2:24" ht="15" customHeight="1">
      <c r="B73" s="86"/>
      <c r="C73" s="333" t="s">
        <v>82</v>
      </c>
      <c r="D73" s="439"/>
      <c r="E73" s="334"/>
      <c r="F73" s="600" t="s">
        <v>1377</v>
      </c>
      <c r="G73" s="600"/>
      <c r="H73" s="600"/>
      <c r="I73" s="601"/>
    </row>
    <row r="74" spans="2:24" ht="15" customHeight="1">
      <c r="B74" s="86"/>
      <c r="C74" s="333" t="s">
        <v>83</v>
      </c>
      <c r="D74" s="438"/>
      <c r="E74" s="334"/>
      <c r="F74" s="600"/>
      <c r="G74" s="600"/>
      <c r="H74" s="600"/>
      <c r="I74" s="601"/>
    </row>
    <row r="75" spans="2:24" ht="15" customHeight="1">
      <c r="B75" s="86"/>
      <c r="C75" s="333" t="s">
        <v>84</v>
      </c>
      <c r="D75" s="437"/>
      <c r="E75" s="334"/>
      <c r="F75" s="600" t="s">
        <v>1378</v>
      </c>
      <c r="G75" s="600"/>
      <c r="H75" s="600"/>
      <c r="I75" s="601"/>
      <c r="J75" s="137"/>
      <c r="K75" s="137"/>
      <c r="L75" s="137"/>
      <c r="M75" s="137"/>
      <c r="N75" s="137"/>
      <c r="O75" s="137"/>
      <c r="P75" s="153"/>
    </row>
    <row r="76" spans="2:24" ht="15" customHeight="1">
      <c r="B76" s="86"/>
      <c r="C76" s="333" t="s">
        <v>85</v>
      </c>
      <c r="D76" s="438"/>
      <c r="E76" s="334"/>
      <c r="F76" s="600"/>
      <c r="G76" s="600"/>
      <c r="H76" s="600"/>
      <c r="I76" s="601"/>
    </row>
    <row r="77" spans="2:24" ht="15" customHeight="1">
      <c r="B77" s="86"/>
      <c r="C77" s="336" t="s">
        <v>87</v>
      </c>
      <c r="D77" s="439"/>
      <c r="E77" s="337"/>
      <c r="F77" s="602"/>
      <c r="G77" s="602"/>
      <c r="H77" s="602"/>
      <c r="I77" s="603"/>
    </row>
    <row r="78" spans="2:24" ht="15" customHeight="1">
      <c r="B78" s="86"/>
      <c r="C78" s="162" t="s">
        <v>89</v>
      </c>
      <c r="D78" s="440">
        <f>SUM(D54:D77)</f>
        <v>0</v>
      </c>
      <c r="E78" s="256"/>
      <c r="F78" s="598"/>
      <c r="G78" s="598"/>
      <c r="H78" s="598"/>
      <c r="I78" s="599"/>
    </row>
    <row r="79" spans="2:24">
      <c r="E79" s="134"/>
      <c r="G79" s="186"/>
    </row>
    <row r="80" spans="2:24">
      <c r="C80" s="134"/>
      <c r="D80" s="134"/>
      <c r="F80" s="134"/>
    </row>
    <row r="81" spans="3:11">
      <c r="C81" s="55"/>
    </row>
    <row r="82" spans="3:11" ht="15" customHeight="1">
      <c r="C82" s="55"/>
    </row>
    <row r="83" spans="3:11" ht="15" customHeight="1">
      <c r="C83" s="55"/>
      <c r="E83" s="137"/>
    </row>
    <row r="84" spans="3:11">
      <c r="C84" s="169"/>
      <c r="D84" s="168"/>
      <c r="E84" s="137"/>
      <c r="F84" s="137"/>
      <c r="G84" s="137"/>
      <c r="H84" s="137"/>
      <c r="I84" s="137"/>
      <c r="J84" s="137"/>
      <c r="K84" s="153"/>
    </row>
    <row r="85" spans="3:11">
      <c r="C85" s="169"/>
      <c r="D85" s="168"/>
      <c r="F85" s="137"/>
      <c r="G85" s="137"/>
      <c r="H85" s="137"/>
      <c r="I85" s="137"/>
      <c r="J85" s="137"/>
      <c r="K85" s="153"/>
    </row>
    <row r="86" spans="3:11" ht="15" customHeight="1">
      <c r="C86" s="55"/>
    </row>
    <row r="87" spans="3:11">
      <c r="C87" s="55"/>
    </row>
    <row r="88" spans="3:11">
      <c r="C88" s="55"/>
    </row>
    <row r="89" spans="3:11">
      <c r="C89" s="55"/>
    </row>
    <row r="90" spans="3:11">
      <c r="C90" s="55"/>
    </row>
    <row r="91" spans="3:11">
      <c r="C91" s="55"/>
    </row>
    <row r="92" spans="3:11">
      <c r="C92" s="55"/>
    </row>
    <row r="93" spans="3:11">
      <c r="C93" s="55"/>
    </row>
    <row r="94" spans="3:11">
      <c r="C94" s="55"/>
    </row>
    <row r="95" spans="3:11">
      <c r="C95" s="55"/>
    </row>
    <row r="96" spans="3:11">
      <c r="C96" s="55"/>
    </row>
    <row r="97" spans="3:3">
      <c r="C97" s="55"/>
    </row>
    <row r="98" spans="3:3">
      <c r="C98" s="55"/>
    </row>
    <row r="99" spans="3:3">
      <c r="C99" s="55"/>
    </row>
    <row r="100" spans="3:3">
      <c r="C100" s="55"/>
    </row>
    <row r="101" spans="3:3">
      <c r="C101" s="55"/>
    </row>
    <row r="102" spans="3:3">
      <c r="C102" s="55"/>
    </row>
    <row r="103" spans="3:3">
      <c r="C103" s="55"/>
    </row>
    <row r="104" spans="3:3">
      <c r="C104" s="55"/>
    </row>
    <row r="105" spans="3:3">
      <c r="C105" s="55"/>
    </row>
    <row r="106" spans="3:3">
      <c r="C106" s="55"/>
    </row>
    <row r="107" spans="3:3">
      <c r="C107" s="55"/>
    </row>
    <row r="108" spans="3:3">
      <c r="C108" s="55"/>
    </row>
    <row r="109" spans="3:3">
      <c r="C109" s="55"/>
    </row>
    <row r="110" spans="3:3">
      <c r="C110" s="55"/>
    </row>
    <row r="111" spans="3:3">
      <c r="C111" s="55"/>
    </row>
    <row r="112" spans="3:3">
      <c r="C112" s="55"/>
    </row>
    <row r="113" spans="3:3">
      <c r="C113" s="55"/>
    </row>
    <row r="114" spans="3:3">
      <c r="C114" s="55"/>
    </row>
    <row r="115" spans="3:3">
      <c r="C115" s="55"/>
    </row>
    <row r="116" spans="3:3">
      <c r="C116" s="55"/>
    </row>
    <row r="117" spans="3:3">
      <c r="C117" s="55"/>
    </row>
    <row r="118" spans="3:3">
      <c r="C118" s="55"/>
    </row>
    <row r="119" spans="3:3">
      <c r="C119" s="55"/>
    </row>
    <row r="120" spans="3:3">
      <c r="C120" s="55"/>
    </row>
    <row r="121" spans="3:3">
      <c r="C121" s="55"/>
    </row>
    <row r="122" spans="3:3">
      <c r="C122" s="55"/>
    </row>
    <row r="123" spans="3:3">
      <c r="C123" s="55"/>
    </row>
    <row r="124" spans="3:3">
      <c r="C124" s="55"/>
    </row>
    <row r="125" spans="3:3">
      <c r="C125" s="55"/>
    </row>
    <row r="126" spans="3:3">
      <c r="C126" s="55"/>
    </row>
    <row r="127" spans="3:3">
      <c r="C127" s="55"/>
    </row>
    <row r="128" spans="3:3">
      <c r="C128" s="55"/>
    </row>
    <row r="129" spans="3:3">
      <c r="C129" s="55"/>
    </row>
    <row r="130" spans="3:3">
      <c r="C130" s="55"/>
    </row>
    <row r="131" spans="3:3">
      <c r="C131" s="55"/>
    </row>
    <row r="132" spans="3:3">
      <c r="C132" s="55"/>
    </row>
    <row r="133" spans="3:3">
      <c r="C133" s="55"/>
    </row>
    <row r="134" spans="3:3">
      <c r="C134" s="55"/>
    </row>
    <row r="135" spans="3:3">
      <c r="C135" s="55"/>
    </row>
    <row r="136" spans="3:3">
      <c r="C136" s="55"/>
    </row>
    <row r="137" spans="3:3">
      <c r="C137" s="55"/>
    </row>
    <row r="138" spans="3:3">
      <c r="C138" s="55"/>
    </row>
    <row r="139" spans="3:3">
      <c r="C139" s="55"/>
    </row>
    <row r="140" spans="3:3">
      <c r="C140" s="55"/>
    </row>
    <row r="141" spans="3:3">
      <c r="C141" s="55"/>
    </row>
    <row r="142" spans="3:3">
      <c r="C142" s="55"/>
    </row>
    <row r="143" spans="3:3">
      <c r="C143" s="55"/>
    </row>
    <row r="144" spans="3:3">
      <c r="C144" s="55"/>
    </row>
    <row r="145" spans="3:3">
      <c r="C145" s="55"/>
    </row>
    <row r="146" spans="3:3">
      <c r="C146" s="55"/>
    </row>
    <row r="147" spans="3:3">
      <c r="C147" s="55"/>
    </row>
    <row r="148" spans="3:3">
      <c r="C148" s="55"/>
    </row>
    <row r="149" spans="3:3">
      <c r="C149" s="55"/>
    </row>
    <row r="150" spans="3:3">
      <c r="C150" s="55"/>
    </row>
    <row r="151" spans="3:3">
      <c r="C151" s="55"/>
    </row>
    <row r="152" spans="3:3">
      <c r="C152" s="55"/>
    </row>
    <row r="153" spans="3:3">
      <c r="C153" s="55"/>
    </row>
    <row r="154" spans="3:3">
      <c r="C154" s="55"/>
    </row>
    <row r="155" spans="3:3">
      <c r="C155" s="55"/>
    </row>
    <row r="156" spans="3:3">
      <c r="C156" s="55"/>
    </row>
  </sheetData>
  <sheetProtection algorithmName="SHA-512" hashValue="xyCQlZalqi2j80blFYFmXS5+0Q7v3l2zUEo514ZXceJqr8KR2mXi61f528AeLGenWErwNf+XjAABAsAfcjfqsA==" saltValue="GXRGBFgFYjAe3zk5yaZNEw==" spinCount="100000" sheet="1" objects="1" scenarios="1"/>
  <mergeCells count="31">
    <mergeCell ref="F76:I76"/>
    <mergeCell ref="F77:I77"/>
    <mergeCell ref="F78:I78"/>
    <mergeCell ref="C49:G49"/>
    <mergeCell ref="C50:G50"/>
    <mergeCell ref="F71:I71"/>
    <mergeCell ref="F72:I72"/>
    <mergeCell ref="F73:I73"/>
    <mergeCell ref="F74:I74"/>
    <mergeCell ref="F75:I75"/>
    <mergeCell ref="F66:I66"/>
    <mergeCell ref="F67:I67"/>
    <mergeCell ref="F68:I68"/>
    <mergeCell ref="F69:I69"/>
    <mergeCell ref="F70:I70"/>
    <mergeCell ref="F60:I60"/>
    <mergeCell ref="F61:I61"/>
    <mergeCell ref="F63:I63"/>
    <mergeCell ref="F64:I64"/>
    <mergeCell ref="F65:I65"/>
    <mergeCell ref="F55:I55"/>
    <mergeCell ref="F56:I56"/>
    <mergeCell ref="F57:I57"/>
    <mergeCell ref="F58:I58"/>
    <mergeCell ref="F59:I59"/>
    <mergeCell ref="E40:H40"/>
    <mergeCell ref="G41:H41"/>
    <mergeCell ref="G42:H42"/>
    <mergeCell ref="F52:I52"/>
    <mergeCell ref="F54:I54"/>
    <mergeCell ref="F53:I53"/>
  </mergeCells>
  <dataValidations count="4">
    <dataValidation type="decimal" allowBlank="1" showInputMessage="1" showErrorMessage="1" sqref="D78" xr:uid="{00000000-0002-0000-0300-000000000000}">
      <formula1>0</formula1>
      <formula2>999999999999.99</formula2>
    </dataValidation>
    <dataValidation type="decimal" operator="greaterThanOrEqual" allowBlank="1" showInputMessage="1" showErrorMessage="1" error="Bitte überprüfen Sie Ihre Angabe. In diesem Feld sind keine Zahlen mit einem Punkt als Trennzeichen erlaubt._x000a_" sqref="D42:G42 D54:D77 D33:D35" xr:uid="{00000000-0002-0000-0300-000001000000}">
      <formula1>0</formula1>
    </dataValidation>
    <dataValidation type="list" allowBlank="1" showInputMessage="1" showErrorMessage="1" sqref="D20:D22 D24" xr:uid="{00000000-0002-0000-0300-000003000000}">
      <formula1>"Ja, Nein"</formula1>
    </dataValidation>
    <dataValidation type="decimal" allowBlank="1" showInputMessage="1" showErrorMessage="1" sqref="E33:F35" xr:uid="{00000000-0002-0000-0300-000002000000}">
      <formula1>0</formula1>
      <formula2>999999999.99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EI1594"/>
  <sheetViews>
    <sheetView showGridLines="0" topLeftCell="A59" zoomScale="80" zoomScaleNormal="80" workbookViewId="0">
      <selection activeCell="E22" sqref="E22"/>
    </sheetView>
  </sheetViews>
  <sheetFormatPr baseColWidth="10" defaultColWidth="11.453125" defaultRowHeight="16"/>
  <cols>
    <col min="1" max="1" width="6.1796875" style="55" customWidth="1"/>
    <col min="2" max="2" width="10.54296875" style="15" customWidth="1"/>
    <col min="3" max="3" width="39.08984375" style="15" customWidth="1"/>
    <col min="4" max="4" width="27" style="15" customWidth="1"/>
    <col min="5" max="7" width="26.81640625" style="15" customWidth="1"/>
    <col min="8" max="8" width="24.36328125" style="15" customWidth="1"/>
    <col min="9" max="9" width="20" style="15" customWidth="1"/>
    <col min="10" max="10" width="20.1796875" style="15" customWidth="1"/>
    <col min="11" max="12" width="11.453125" style="15"/>
    <col min="13" max="13" width="16.6328125" style="55" customWidth="1"/>
    <col min="14" max="14" width="14.90625" style="55" customWidth="1"/>
    <col min="15" max="15" width="23.1796875" style="55" customWidth="1"/>
    <col min="16" max="23" width="11.453125" style="55"/>
    <col min="24" max="25" width="11.453125" style="55" hidden="1" customWidth="1"/>
    <col min="26" max="26" width="0" style="55" hidden="1" customWidth="1"/>
    <col min="27" max="139" width="11.453125" style="55"/>
    <col min="140" max="16384" width="11.453125" style="15"/>
  </cols>
  <sheetData>
    <row r="1" spans="1:12">
      <c r="A1" s="360"/>
      <c r="B1" s="360"/>
      <c r="C1" s="370"/>
      <c r="D1" s="362"/>
      <c r="E1" s="361"/>
      <c r="F1" s="361"/>
      <c r="G1" s="361"/>
      <c r="H1" s="361"/>
      <c r="I1" s="361"/>
      <c r="J1" s="361"/>
      <c r="K1" s="362"/>
      <c r="L1" s="362"/>
    </row>
    <row r="2" spans="1:12">
      <c r="B2" s="169"/>
      <c r="C2" s="163"/>
      <c r="D2" s="55"/>
      <c r="E2" s="55"/>
      <c r="F2" s="55"/>
      <c r="G2" s="55"/>
      <c r="H2" s="55"/>
      <c r="I2" s="55"/>
      <c r="J2" s="55"/>
      <c r="K2" s="55"/>
      <c r="L2" s="55"/>
    </row>
    <row r="3" spans="1:12" ht="20">
      <c r="A3" s="188"/>
      <c r="B3" s="48" t="s">
        <v>1</v>
      </c>
      <c r="C3" s="17"/>
      <c r="D3" s="17"/>
      <c r="E3" s="17"/>
      <c r="F3" s="17"/>
      <c r="G3" s="17"/>
      <c r="H3" s="214"/>
      <c r="I3" s="215"/>
      <c r="J3" s="17"/>
      <c r="K3" s="188"/>
      <c r="L3" s="188"/>
    </row>
    <row r="4" spans="1:12">
      <c r="B4" s="18"/>
      <c r="C4" s="19"/>
      <c r="D4" s="187"/>
      <c r="E4" s="20"/>
      <c r="F4" s="21"/>
      <c r="G4" s="21"/>
      <c r="H4" s="21"/>
      <c r="I4" s="73"/>
      <c r="J4" s="73"/>
      <c r="K4" s="55"/>
      <c r="L4" s="55"/>
    </row>
    <row r="5" spans="1:12">
      <c r="B5" s="18"/>
      <c r="C5" s="19"/>
      <c r="D5" s="187"/>
      <c r="E5" s="20"/>
      <c r="F5" s="21"/>
      <c r="G5" s="21"/>
      <c r="H5" s="21"/>
      <c r="I5" s="73"/>
      <c r="J5" s="73"/>
      <c r="K5" s="55"/>
      <c r="L5" s="55"/>
    </row>
    <row r="6" spans="1:12" ht="17.5">
      <c r="B6" s="22" t="s">
        <v>2</v>
      </c>
      <c r="C6" s="73"/>
      <c r="D6" s="24"/>
      <c r="E6" s="24"/>
      <c r="F6" s="12"/>
      <c r="G6" s="67"/>
      <c r="H6" s="67"/>
      <c r="I6" s="188"/>
      <c r="J6" s="188"/>
      <c r="K6" s="55"/>
      <c r="L6" s="55"/>
    </row>
    <row r="7" spans="1:12">
      <c r="A7" s="188"/>
      <c r="B7" s="25" t="s">
        <v>3</v>
      </c>
      <c r="C7" s="26"/>
      <c r="D7" s="216"/>
      <c r="E7" s="188"/>
      <c r="F7" s="31"/>
      <c r="G7" s="55"/>
      <c r="H7" s="55"/>
      <c r="I7" s="188"/>
      <c r="J7" s="188"/>
      <c r="K7" s="188"/>
      <c r="L7" s="188"/>
    </row>
    <row r="8" spans="1:12">
      <c r="A8" s="188"/>
      <c r="B8" s="28"/>
      <c r="C8" s="29" t="s">
        <v>4</v>
      </c>
      <c r="D8" s="30"/>
      <c r="E8" s="188"/>
      <c r="F8" s="13"/>
      <c r="G8" s="55"/>
      <c r="H8" s="55"/>
      <c r="I8" s="188"/>
      <c r="J8" s="188"/>
      <c r="K8" s="188"/>
      <c r="L8" s="188"/>
    </row>
    <row r="9" spans="1:12">
      <c r="B9" s="33"/>
      <c r="C9" s="29" t="s">
        <v>5</v>
      </c>
      <c r="D9" s="34"/>
      <c r="E9" s="23"/>
      <c r="F9" s="9"/>
      <c r="G9" s="23"/>
      <c r="H9" s="188"/>
      <c r="I9" s="188"/>
      <c r="J9" s="188"/>
      <c r="K9" s="55"/>
      <c r="L9" s="55"/>
    </row>
    <row r="10" spans="1:12">
      <c r="B10" s="35"/>
      <c r="C10" s="29" t="s">
        <v>6</v>
      </c>
      <c r="D10" s="34"/>
      <c r="E10" s="23"/>
      <c r="F10" s="23"/>
      <c r="G10" s="23"/>
      <c r="H10" s="188"/>
      <c r="I10" s="188"/>
      <c r="J10" s="188"/>
      <c r="K10" s="55"/>
      <c r="L10" s="55"/>
    </row>
    <row r="11" spans="1:12">
      <c r="B11" s="36"/>
      <c r="C11" s="37" t="s">
        <v>7</v>
      </c>
      <c r="D11" s="34"/>
      <c r="E11" s="23"/>
      <c r="F11" s="23"/>
      <c r="G11" s="23"/>
      <c r="H11" s="188"/>
      <c r="I11" s="188"/>
      <c r="J11" s="188"/>
      <c r="K11" s="55"/>
      <c r="L11" s="55"/>
    </row>
    <row r="12" spans="1:12">
      <c r="B12" s="300"/>
      <c r="C12" s="37" t="s">
        <v>1359</v>
      </c>
      <c r="D12" s="34"/>
      <c r="E12" s="23"/>
      <c r="F12" s="23"/>
      <c r="G12" s="23"/>
      <c r="H12" s="188"/>
      <c r="I12" s="188"/>
      <c r="J12" s="188"/>
      <c r="K12" s="55"/>
      <c r="L12" s="55"/>
    </row>
    <row r="13" spans="1:12">
      <c r="B13" s="186"/>
      <c r="C13" s="23"/>
      <c r="D13" s="23"/>
      <c r="E13" s="23"/>
      <c r="F13" s="188"/>
      <c r="G13" s="76"/>
      <c r="H13" s="188"/>
      <c r="I13" s="188"/>
      <c r="J13" s="188"/>
      <c r="K13" s="55"/>
      <c r="L13" s="55"/>
    </row>
    <row r="14" spans="1:12">
      <c r="B14" s="79" t="s">
        <v>8</v>
      </c>
      <c r="C14" s="47" t="s">
        <v>9</v>
      </c>
      <c r="D14" s="38"/>
      <c r="E14" s="39"/>
      <c r="F14" s="80"/>
      <c r="G14" s="80"/>
      <c r="H14" s="188"/>
      <c r="I14" s="188"/>
      <c r="J14" s="188"/>
      <c r="K14" s="55"/>
      <c r="L14" s="55"/>
    </row>
    <row r="15" spans="1:12" ht="17.5">
      <c r="B15" s="371"/>
      <c r="C15" s="372" t="s">
        <v>110</v>
      </c>
      <c r="D15" s="373"/>
      <c r="E15" s="374"/>
      <c r="F15" s="375"/>
      <c r="G15" s="373"/>
      <c r="H15" s="373"/>
      <c r="I15" s="373"/>
      <c r="J15" s="373"/>
      <c r="K15" s="373"/>
      <c r="L15" s="373"/>
    </row>
    <row r="16" spans="1:12" s="55" customFormat="1"/>
    <row r="17" spans="1:139" ht="17.5">
      <c r="B17" s="376"/>
      <c r="C17" s="377" t="s">
        <v>111</v>
      </c>
      <c r="D17" s="377" t="s">
        <v>45</v>
      </c>
      <c r="E17" s="376"/>
      <c r="F17" s="376"/>
      <c r="G17" s="376"/>
      <c r="H17" s="376"/>
      <c r="I17" s="376"/>
      <c r="J17" s="376"/>
      <c r="K17" s="376"/>
      <c r="L17" s="376"/>
    </row>
    <row r="18" spans="1:139" ht="17.5">
      <c r="A18" s="15"/>
      <c r="B18" s="44"/>
      <c r="C18" s="149"/>
      <c r="D18" s="149"/>
      <c r="E18" s="44"/>
      <c r="F18" s="44"/>
      <c r="G18" s="44"/>
      <c r="H18" s="44"/>
      <c r="I18" s="44"/>
      <c r="J18" s="44"/>
      <c r="K18" s="44"/>
      <c r="L18" s="44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</row>
    <row r="19" spans="1:139" s="55" customFormat="1">
      <c r="B19" s="86"/>
      <c r="D19" s="11"/>
      <c r="E19" s="205" t="s">
        <v>12</v>
      </c>
      <c r="F19" s="206"/>
      <c r="G19" s="207"/>
      <c r="H19" s="8"/>
    </row>
    <row r="20" spans="1:139" s="55" customFormat="1">
      <c r="B20" s="86"/>
      <c r="D20" s="10"/>
      <c r="E20" s="378">
        <v>2030</v>
      </c>
      <c r="F20" s="378" t="s">
        <v>1364</v>
      </c>
      <c r="G20" s="378">
        <v>2040</v>
      </c>
      <c r="H20" s="208" t="s">
        <v>46</v>
      </c>
      <c r="I20" s="208" t="s">
        <v>135</v>
      </c>
    </row>
    <row r="21" spans="1:139" s="55" customFormat="1" ht="28.5" customHeight="1">
      <c r="B21" s="86"/>
      <c r="D21" s="10"/>
      <c r="E21" s="402"/>
      <c r="F21" s="378" t="s">
        <v>1534</v>
      </c>
      <c r="G21" s="402"/>
      <c r="H21" s="322"/>
      <c r="I21" s="322"/>
    </row>
    <row r="22" spans="1:139" ht="31.25" customHeight="1">
      <c r="B22" s="86" t="s">
        <v>112</v>
      </c>
      <c r="C22" s="204" t="s">
        <v>176</v>
      </c>
      <c r="E22" s="209"/>
      <c r="F22" s="209"/>
      <c r="G22" s="209"/>
      <c r="H22" s="485" t="s">
        <v>90</v>
      </c>
      <c r="I22" s="210"/>
      <c r="J22" s="55"/>
      <c r="K22" s="55"/>
      <c r="X22" s="442" t="s">
        <v>1474</v>
      </c>
      <c r="EI22" s="15"/>
    </row>
    <row r="23" spans="1:139" ht="31.25" customHeight="1">
      <c r="B23" s="86" t="s">
        <v>114</v>
      </c>
      <c r="C23" s="211" t="s">
        <v>174</v>
      </c>
      <c r="D23" s="212"/>
      <c r="E23" s="209"/>
      <c r="F23" s="209"/>
      <c r="G23" s="209"/>
      <c r="H23" s="485" t="s">
        <v>55</v>
      </c>
      <c r="I23" s="210"/>
      <c r="J23" s="55"/>
      <c r="K23" s="55"/>
      <c r="X23" s="442" t="s">
        <v>1475</v>
      </c>
      <c r="EI23" s="15"/>
    </row>
    <row r="24" spans="1:139" ht="31.25" customHeight="1">
      <c r="B24" s="86" t="s">
        <v>116</v>
      </c>
      <c r="C24" s="211" t="s">
        <v>175</v>
      </c>
      <c r="D24" s="212"/>
      <c r="E24" s="209"/>
      <c r="F24" s="209"/>
      <c r="G24" s="209"/>
      <c r="H24" s="485" t="s">
        <v>169</v>
      </c>
      <c r="I24" s="210"/>
      <c r="J24" s="55"/>
      <c r="K24" s="55"/>
      <c r="X24" s="442" t="s">
        <v>1476</v>
      </c>
      <c r="EI24" s="15"/>
    </row>
    <row r="25" spans="1:139" ht="31.25" customHeight="1">
      <c r="B25" s="86" t="s">
        <v>118</v>
      </c>
      <c r="C25" s="211" t="s">
        <v>170</v>
      </c>
      <c r="D25" s="212" t="s">
        <v>113</v>
      </c>
      <c r="E25" s="209"/>
      <c r="F25" s="209"/>
      <c r="G25" s="209"/>
      <c r="H25" s="485" t="s">
        <v>90</v>
      </c>
      <c r="I25" s="210"/>
      <c r="J25" s="55"/>
      <c r="K25" s="55"/>
      <c r="X25" s="442" t="s">
        <v>1477</v>
      </c>
      <c r="EI25" s="15"/>
    </row>
    <row r="26" spans="1:139" ht="31.25" customHeight="1">
      <c r="B26" s="86" t="s">
        <v>120</v>
      </c>
      <c r="C26" s="211" t="s">
        <v>171</v>
      </c>
      <c r="D26" s="212" t="s">
        <v>113</v>
      </c>
      <c r="E26" s="441"/>
      <c r="F26" s="441"/>
      <c r="G26" s="441"/>
      <c r="H26" s="485" t="s">
        <v>115</v>
      </c>
      <c r="I26" s="210"/>
      <c r="J26" s="55"/>
      <c r="K26" s="55"/>
      <c r="X26" s="442" t="s">
        <v>1478</v>
      </c>
      <c r="EI26" s="15"/>
    </row>
    <row r="27" spans="1:139" ht="31.25" customHeight="1">
      <c r="B27" s="86" t="s">
        <v>121</v>
      </c>
      <c r="C27" s="211" t="s">
        <v>172</v>
      </c>
      <c r="D27" s="213" t="s">
        <v>117</v>
      </c>
      <c r="E27" s="209"/>
      <c r="F27" s="209"/>
      <c r="G27" s="209"/>
      <c r="H27" s="485" t="s">
        <v>90</v>
      </c>
      <c r="I27" s="210"/>
      <c r="J27" s="55"/>
      <c r="K27" s="55"/>
      <c r="X27" s="442" t="s">
        <v>1479</v>
      </c>
      <c r="EI27" s="15"/>
    </row>
    <row r="28" spans="1:139" ht="31.25" customHeight="1">
      <c r="B28" s="86" t="s">
        <v>147</v>
      </c>
      <c r="C28" s="178" t="s">
        <v>173</v>
      </c>
      <c r="D28" s="87" t="s">
        <v>117</v>
      </c>
      <c r="E28" s="441"/>
      <c r="F28" s="441"/>
      <c r="G28" s="441"/>
      <c r="H28" s="485" t="s">
        <v>115</v>
      </c>
      <c r="I28" s="210"/>
      <c r="J28" s="55"/>
      <c r="K28" s="55"/>
      <c r="X28" s="442" t="s">
        <v>1480</v>
      </c>
      <c r="EI28" s="15"/>
    </row>
    <row r="29" spans="1:139">
      <c r="B29" s="86"/>
      <c r="C29" s="178"/>
      <c r="D29" s="87"/>
      <c r="E29" s="55"/>
      <c r="F29" s="55"/>
      <c r="G29" s="55"/>
      <c r="H29" s="55"/>
      <c r="I29" s="55"/>
      <c r="J29" s="55"/>
      <c r="K29" s="55"/>
      <c r="L29" s="55"/>
      <c r="ED29" s="15"/>
      <c r="EE29" s="15"/>
      <c r="EF29" s="15"/>
      <c r="EG29" s="15"/>
      <c r="EH29" s="15"/>
      <c r="EI29" s="15"/>
    </row>
    <row r="30" spans="1:139" s="55" customFormat="1"/>
    <row r="31" spans="1:139" s="217" customFormat="1" ht="17.25" customHeight="1">
      <c r="B31" s="376"/>
      <c r="C31" s="377" t="s">
        <v>119</v>
      </c>
      <c r="D31" s="376"/>
      <c r="E31" s="376"/>
      <c r="F31" s="376"/>
      <c r="G31" s="376"/>
      <c r="H31" s="376"/>
      <c r="I31" s="376"/>
      <c r="J31" s="376"/>
      <c r="K31" s="376"/>
      <c r="L31" s="376"/>
      <c r="M31" s="188"/>
      <c r="N31" s="171"/>
    </row>
    <row r="32" spans="1:139" s="229" customFormat="1" ht="17.25" customHeight="1">
      <c r="B32" s="44"/>
      <c r="C32" s="149"/>
      <c r="D32" s="44"/>
      <c r="E32" s="44"/>
      <c r="F32" s="44"/>
      <c r="G32" s="44"/>
      <c r="H32" s="44"/>
      <c r="I32" s="44"/>
      <c r="J32" s="44"/>
      <c r="K32" s="44"/>
      <c r="L32" s="44"/>
      <c r="M32" s="216"/>
      <c r="N32" s="230"/>
    </row>
    <row r="33" spans="2:24" s="229" customFormat="1" ht="17.25" customHeight="1">
      <c r="B33" s="49" t="s">
        <v>179</v>
      </c>
      <c r="C33" s="50" t="s">
        <v>178</v>
      </c>
      <c r="D33" s="50"/>
      <c r="E33" s="50"/>
      <c r="F33" s="231"/>
      <c r="G33" s="44"/>
      <c r="H33" s="44"/>
      <c r="I33" s="44"/>
      <c r="J33" s="44"/>
      <c r="K33" s="44"/>
      <c r="L33" s="44"/>
      <c r="M33" s="216"/>
      <c r="N33" s="230"/>
    </row>
    <row r="34" spans="2:24" s="229" customFormat="1" ht="17.25" customHeight="1">
      <c r="B34" s="49"/>
      <c r="C34" s="50"/>
      <c r="D34" s="50"/>
      <c r="E34" s="50"/>
      <c r="F34" s="231"/>
      <c r="G34" s="44"/>
      <c r="H34" s="44"/>
      <c r="I34" s="44"/>
      <c r="J34" s="44"/>
      <c r="K34" s="44"/>
      <c r="L34" s="44"/>
      <c r="M34" s="216"/>
      <c r="N34" s="230"/>
    </row>
    <row r="35" spans="2:24" s="229" customFormat="1" ht="17.25" customHeight="1">
      <c r="B35" s="49"/>
      <c r="C35" s="50"/>
      <c r="D35" s="232" t="s">
        <v>12</v>
      </c>
      <c r="E35" s="232" t="s">
        <v>46</v>
      </c>
      <c r="G35" s="44"/>
      <c r="H35" s="44"/>
      <c r="I35" s="44"/>
      <c r="J35" s="44"/>
      <c r="K35" s="44"/>
      <c r="L35" s="44"/>
      <c r="M35" s="216"/>
      <c r="N35" s="230"/>
    </row>
    <row r="36" spans="2:24" s="229" customFormat="1">
      <c r="B36" s="49"/>
      <c r="C36" s="379" t="s">
        <v>119</v>
      </c>
      <c r="D36" s="380">
        <v>2040</v>
      </c>
      <c r="E36" s="233"/>
      <c r="F36" s="231"/>
      <c r="G36" s="44"/>
      <c r="H36" s="44"/>
      <c r="I36" s="44"/>
      <c r="J36" s="44"/>
      <c r="K36" s="44"/>
      <c r="L36" s="44"/>
      <c r="M36" s="216"/>
      <c r="N36" s="230"/>
    </row>
    <row r="37" spans="2:24" s="229" customFormat="1" ht="17.25" customHeight="1">
      <c r="B37" s="49"/>
      <c r="C37" s="51" t="s">
        <v>177</v>
      </c>
      <c r="D37" s="443"/>
      <c r="E37" s="327" t="s">
        <v>1449</v>
      </c>
      <c r="F37" s="231"/>
      <c r="G37" s="44"/>
      <c r="H37" s="44"/>
      <c r="I37" s="44"/>
      <c r="J37" s="44"/>
      <c r="K37" s="44"/>
      <c r="M37" s="216"/>
      <c r="N37" s="230"/>
      <c r="X37" s="442" t="s">
        <v>177</v>
      </c>
    </row>
    <row r="38" spans="2:24" s="229" customFormat="1" ht="17.25" customHeight="1">
      <c r="B38" s="44"/>
      <c r="C38" s="149"/>
      <c r="D38" s="44"/>
      <c r="E38" s="44"/>
      <c r="F38" s="44"/>
      <c r="G38" s="44"/>
      <c r="H38" s="44"/>
      <c r="I38" s="44"/>
      <c r="J38" s="44"/>
      <c r="K38" s="44"/>
      <c r="L38" s="44"/>
      <c r="M38" s="216"/>
      <c r="N38" s="230"/>
    </row>
    <row r="39" spans="2:24" s="55" customFormat="1"/>
    <row r="40" spans="2:24">
      <c r="B40" s="104" t="s">
        <v>180</v>
      </c>
      <c r="C40" s="119" t="s">
        <v>1510</v>
      </c>
      <c r="D40" s="119"/>
      <c r="E40" s="119"/>
      <c r="F40" s="119"/>
      <c r="G40" s="218"/>
      <c r="H40" s="218"/>
      <c r="I40" s="219"/>
      <c r="J40" s="55"/>
      <c r="K40" s="55"/>
      <c r="L40" s="55"/>
    </row>
    <row r="41" spans="2:24">
      <c r="B41" s="104"/>
      <c r="C41" s="119"/>
      <c r="D41" s="119"/>
      <c r="E41" s="119"/>
      <c r="F41" s="119"/>
      <c r="G41" s="218"/>
      <c r="H41" s="218"/>
      <c r="I41" s="219"/>
      <c r="J41" s="55"/>
      <c r="K41" s="55"/>
      <c r="L41" s="55"/>
    </row>
    <row r="42" spans="2:24">
      <c r="B42" s="104"/>
      <c r="C42" s="564" t="s">
        <v>59</v>
      </c>
      <c r="D42" s="564"/>
      <c r="E42" s="564"/>
      <c r="F42" s="564"/>
      <c r="G42" s="564"/>
      <c r="H42" s="218"/>
      <c r="I42" s="219"/>
      <c r="J42" s="55"/>
      <c r="K42" s="55"/>
      <c r="L42" s="55"/>
    </row>
    <row r="43" spans="2:24">
      <c r="B43" s="104"/>
      <c r="C43" s="563" t="s">
        <v>1315</v>
      </c>
      <c r="D43" s="563"/>
      <c r="E43" s="563"/>
      <c r="F43" s="563"/>
      <c r="G43" s="563"/>
      <c r="H43" s="218"/>
      <c r="I43" s="219"/>
      <c r="J43" s="55"/>
      <c r="K43" s="55"/>
      <c r="L43" s="55"/>
    </row>
    <row r="44" spans="2:24">
      <c r="B44" s="104"/>
      <c r="C44" s="563"/>
      <c r="D44" s="563"/>
      <c r="E44" s="563"/>
      <c r="F44" s="563"/>
      <c r="G44" s="563"/>
      <c r="H44" s="218"/>
      <c r="I44" s="219"/>
      <c r="J44" s="55"/>
      <c r="K44" s="55"/>
      <c r="L44" s="55"/>
    </row>
    <row r="45" spans="2:24">
      <c r="B45" s="104"/>
      <c r="C45" s="87"/>
      <c r="D45" s="87"/>
      <c r="E45" s="87"/>
      <c r="F45" s="87"/>
      <c r="G45" s="87"/>
      <c r="H45" s="218"/>
      <c r="I45" s="219"/>
      <c r="J45" s="55"/>
      <c r="K45" s="55"/>
      <c r="L45" s="55"/>
    </row>
    <row r="46" spans="2:24">
      <c r="B46" s="100"/>
      <c r="C46" s="564" t="s">
        <v>1316</v>
      </c>
      <c r="D46" s="564"/>
      <c r="E46" s="564"/>
      <c r="F46" s="564"/>
      <c r="G46" s="564"/>
      <c r="H46" s="119"/>
      <c r="I46" s="119"/>
      <c r="J46" s="55"/>
      <c r="K46" s="55"/>
      <c r="L46" s="55"/>
    </row>
    <row r="47" spans="2:24" ht="14" customHeight="1">
      <c r="B47" s="100"/>
      <c r="C47" s="563" t="s">
        <v>1383</v>
      </c>
      <c r="D47" s="563"/>
      <c r="E47" s="563"/>
      <c r="F47" s="563"/>
      <c r="G47" s="563"/>
      <c r="H47" s="119"/>
      <c r="I47" s="119"/>
      <c r="J47" s="55"/>
      <c r="K47" s="55"/>
      <c r="L47" s="55"/>
    </row>
    <row r="48" spans="2:24">
      <c r="B48" s="55"/>
      <c r="C48" s="220"/>
      <c r="D48" s="91"/>
      <c r="E48" s="221"/>
      <c r="F48" s="207"/>
      <c r="G48" s="207"/>
      <c r="H48" s="104"/>
      <c r="I48" s="104"/>
      <c r="J48" s="55"/>
      <c r="K48" s="55"/>
      <c r="L48" s="55"/>
    </row>
    <row r="49" spans="2:26" ht="26.4" customHeight="1">
      <c r="B49" s="55"/>
      <c r="C49" s="379" t="str">
        <f>'B-Bestandsanalyse'!$C$45</f>
        <v>Endenergieverbrauch Wärme</v>
      </c>
      <c r="D49" s="610" t="s">
        <v>1525</v>
      </c>
      <c r="E49" s="611"/>
      <c r="F49" s="611"/>
      <c r="G49" s="612"/>
      <c r="H49" s="575"/>
      <c r="I49" s="608"/>
      <c r="J49" s="608"/>
      <c r="K49" s="55"/>
      <c r="L49" s="55"/>
    </row>
    <row r="50" spans="2:26">
      <c r="B50" s="55"/>
      <c r="C50" s="381">
        <v>2030</v>
      </c>
      <c r="D50" s="613"/>
      <c r="E50" s="614"/>
      <c r="F50" s="614"/>
      <c r="G50" s="615"/>
      <c r="H50" s="576"/>
      <c r="I50" s="609"/>
      <c r="J50" s="609"/>
      <c r="K50" s="55"/>
      <c r="L50" s="55"/>
      <c r="M50" s="317">
        <v>2030</v>
      </c>
    </row>
    <row r="51" spans="2:26" ht="61" customHeight="1">
      <c r="B51" s="55"/>
      <c r="C51" s="379" t="s">
        <v>1449</v>
      </c>
      <c r="D51" s="382" t="s">
        <v>61</v>
      </c>
      <c r="E51" s="382" t="s">
        <v>62</v>
      </c>
      <c r="F51" s="382" t="s">
        <v>63</v>
      </c>
      <c r="G51" s="382" t="s">
        <v>64</v>
      </c>
      <c r="H51" s="378" t="s">
        <v>1526</v>
      </c>
      <c r="I51" s="323" t="s">
        <v>65</v>
      </c>
      <c r="J51" s="120" t="s">
        <v>135</v>
      </c>
      <c r="K51" s="55"/>
      <c r="L51" s="55"/>
      <c r="M51" s="309" t="s">
        <v>1365</v>
      </c>
      <c r="N51" s="309" t="s">
        <v>1338</v>
      </c>
      <c r="O51" s="309" t="s">
        <v>1339</v>
      </c>
      <c r="P51" s="309" t="s">
        <v>1367</v>
      </c>
      <c r="Q51" s="309" t="s">
        <v>61</v>
      </c>
      <c r="R51" s="309" t="s">
        <v>62</v>
      </c>
      <c r="S51" s="309" t="s">
        <v>1506</v>
      </c>
      <c r="T51" s="309" t="s">
        <v>64</v>
      </c>
    </row>
    <row r="52" spans="2:26" ht="14.75" customHeight="1">
      <c r="B52" s="55"/>
      <c r="C52" s="51" t="s">
        <v>66</v>
      </c>
      <c r="D52" s="444"/>
      <c r="E52" s="444"/>
      <c r="F52" s="444"/>
      <c r="G52" s="551"/>
      <c r="H52" s="552"/>
      <c r="I52" s="555" t="str" cm="1">
        <f t="array" ref="I52">_xlfn.IFS(Z52="-","-",H52&gt;SUM(D52:G52),H52,X52="OK",SUM(D52:G52),Y52="OK",H52)</f>
        <v>-</v>
      </c>
      <c r="J52" s="135"/>
      <c r="K52" s="550" t="str">
        <f>IF(SUM(D52:G52)&gt;0,IF(H52&gt;0,"Fehler: entweder Aufteilug nach Sektoren ODER Gesammtsumme",""),"")</f>
        <v/>
      </c>
      <c r="M52" s="386">
        <f ca="1">OFFSET('EM-Faktoren'!$C$1,N52-1,$M$50-2020+1)</f>
        <v>0.441</v>
      </c>
      <c r="N52" s="388">
        <v>10</v>
      </c>
      <c r="O52" s="389" t="str">
        <f ca="1">OFFSET('EM-Faktoren'!$B$4,N52-4,)</f>
        <v>Braunkohle</v>
      </c>
      <c r="P52" s="468" t="e">
        <f ca="1">+I52*M52</f>
        <v>#VALUE!</v>
      </c>
      <c r="Q52" s="468">
        <f ca="1">D52*$M52</f>
        <v>0</v>
      </c>
      <c r="R52" s="468">
        <f t="shared" ref="R52:T52" ca="1" si="0">E52*$M52</f>
        <v>0</v>
      </c>
      <c r="S52" s="468">
        <f t="shared" ca="1" si="0"/>
        <v>0</v>
      </c>
      <c r="T52" s="468">
        <f t="shared" ca="1" si="0"/>
        <v>0</v>
      </c>
      <c r="X52" s="55" t="str" cm="1">
        <f t="array" ref="X52">IFERROR(_xlfn.IFS(D52="","-",E52="","-",F52="","-",G52="","-"),"OK")</f>
        <v>-</v>
      </c>
      <c r="Y52" s="560" t="str" cm="1">
        <f t="array" ref="Y52">IFERROR(_xlfn.IFS(H52="","-"),"OK")</f>
        <v>-</v>
      </c>
      <c r="Z52" s="55" t="str" cm="1">
        <f t="array" ref="Z52">IFERROR(_xlfn.IFS(X52&amp;Y52="--","-"),"OK")</f>
        <v>-</v>
      </c>
    </row>
    <row r="53" spans="2:26" ht="14.75" customHeight="1">
      <c r="B53" s="55"/>
      <c r="C53" s="51" t="s">
        <v>67</v>
      </c>
      <c r="D53" s="444"/>
      <c r="E53" s="444"/>
      <c r="F53" s="444"/>
      <c r="G53" s="551"/>
      <c r="H53" s="553"/>
      <c r="I53" s="555" t="str" cm="1">
        <f t="array" ref="I53">_xlfn.IFS(Z53="-","-",H53&gt;SUM(D53:G53),H53,X53="OK",SUM(D53:G53),Y53="OK",H53)</f>
        <v>-</v>
      </c>
      <c r="J53" s="135"/>
      <c r="K53" s="550" t="str">
        <f t="shared" ref="K53:K83" si="1">IF(SUM(D53:G53)&gt;0,IF(H53&gt;0,"Fehler: entweder Aufteilug nach Sektoren ODER Gesammtsumme",""),"")</f>
        <v/>
      </c>
      <c r="L53" s="55"/>
      <c r="M53" s="387">
        <f ca="1">OFFSET('EM-Faktoren'!$C$1,N53-1,$M$50-2020+1)</f>
        <v>0.433</v>
      </c>
      <c r="N53" s="390">
        <v>9</v>
      </c>
      <c r="O53" s="391" t="str">
        <f ca="1">OFFSET('EM-Faktoren'!$B$4,N53-4,)</f>
        <v>Kohlen (Steinkohle)</v>
      </c>
      <c r="P53" s="469" t="e">
        <f t="shared" ref="P53:P83" ca="1" si="2">+I53*M53</f>
        <v>#VALUE!</v>
      </c>
      <c r="Q53" s="469">
        <f t="shared" ref="Q53:Q83" ca="1" si="3">D53*$M53</f>
        <v>0</v>
      </c>
      <c r="R53" s="469">
        <f t="shared" ref="R53:R83" ca="1" si="4">E53*$M53</f>
        <v>0</v>
      </c>
      <c r="S53" s="469">
        <f t="shared" ref="S53:S83" ca="1" si="5">F53*$M53</f>
        <v>0</v>
      </c>
      <c r="T53" s="469">
        <f t="shared" ref="T53:T83" ca="1" si="6">G53*$M53</f>
        <v>0</v>
      </c>
      <c r="X53" s="55" t="str" cm="1">
        <f t="array" ref="X53">IFERROR(_xlfn.IFS(D53="","-",E53="","-",F53="","-",G53="","-"),"OK")</f>
        <v>-</v>
      </c>
      <c r="Y53" s="560" t="str" cm="1">
        <f t="array" ref="Y53">IFERROR(_xlfn.IFS(H53="","-"),"OK")</f>
        <v>-</v>
      </c>
      <c r="Z53" s="55" t="str" cm="1">
        <f t="array" ref="Z53">IFERROR(_xlfn.IFS(X53&amp;Y53="--","-"),"OK")</f>
        <v>-</v>
      </c>
    </row>
    <row r="54" spans="2:26">
      <c r="B54" s="55"/>
      <c r="C54" s="51" t="s">
        <v>68</v>
      </c>
      <c r="D54" s="444"/>
      <c r="E54" s="444"/>
      <c r="F54" s="444"/>
      <c r="G54" s="551"/>
      <c r="H54" s="553"/>
      <c r="I54" s="555" t="str" cm="1">
        <f t="array" ref="I54">_xlfn.IFS(Z54="-","-",H54&gt;SUM(D54:G54),H54,X54="OK",SUM(D54:G54),Y54="OK",H54)</f>
        <v>-</v>
      </c>
      <c r="J54" s="135"/>
      <c r="K54" s="550" t="str">
        <f t="shared" si="1"/>
        <v/>
      </c>
      <c r="L54" s="55"/>
      <c r="M54" s="387">
        <f ca="1">OFFSET('EM-Faktoren'!$C$1,N54-1,$M$50-2020+1)</f>
        <v>0.25700000000000001</v>
      </c>
      <c r="N54" s="390">
        <v>5</v>
      </c>
      <c r="O54" s="391" t="str">
        <f ca="1">OFFSET('EM-Faktoren'!$B$4,N54-4,)</f>
        <v>Erdgas</v>
      </c>
      <c r="P54" s="469" t="e">
        <f t="shared" ca="1" si="2"/>
        <v>#VALUE!</v>
      </c>
      <c r="Q54" s="469">
        <f t="shared" ca="1" si="3"/>
        <v>0</v>
      </c>
      <c r="R54" s="469">
        <f t="shared" ca="1" si="4"/>
        <v>0</v>
      </c>
      <c r="S54" s="469">
        <f t="shared" ca="1" si="5"/>
        <v>0</v>
      </c>
      <c r="T54" s="469">
        <f t="shared" ca="1" si="6"/>
        <v>0</v>
      </c>
      <c r="X54" s="55" t="str" cm="1">
        <f t="array" ref="X54">IFERROR(_xlfn.IFS(D54="","-",E54="","-",F54="","-",G54="","-"),"OK")</f>
        <v>-</v>
      </c>
      <c r="Y54" s="560" t="str" cm="1">
        <f t="array" ref="Y54">IFERROR(_xlfn.IFS(H54="","-"),"OK")</f>
        <v>-</v>
      </c>
      <c r="Z54" s="55" t="str" cm="1">
        <f t="array" ref="Z54">IFERROR(_xlfn.IFS(X54&amp;Y54="--","-"),"OK")</f>
        <v>-</v>
      </c>
    </row>
    <row r="55" spans="2:26" ht="14.75" customHeight="1">
      <c r="B55" s="55"/>
      <c r="C55" s="51" t="s">
        <v>69</v>
      </c>
      <c r="D55" s="444"/>
      <c r="E55" s="444"/>
      <c r="F55" s="444"/>
      <c r="G55" s="551"/>
      <c r="H55" s="553"/>
      <c r="I55" s="555" t="str" cm="1">
        <f t="array" ref="I55">_xlfn.IFS(Z55="-","-",H55&gt;SUM(D55:G55),H55,X55="OK",SUM(D55:G55),Y55="OK",H55)</f>
        <v>-</v>
      </c>
      <c r="J55" s="135"/>
      <c r="K55" s="550" t="str">
        <f t="shared" si="1"/>
        <v/>
      </c>
      <c r="L55" s="55"/>
      <c r="M55" s="387">
        <f ca="1">OFFSET('EM-Faktoren'!$C$1,N55-1,$M$50-2020+1)</f>
        <v>0.29499999999999998</v>
      </c>
      <c r="N55" s="390">
        <v>7</v>
      </c>
      <c r="O55" s="391" t="str">
        <f ca="1">OFFSET('EM-Faktoren'!$B$4,N55-4,)</f>
        <v>Flüssiggas</v>
      </c>
      <c r="P55" s="469" t="e">
        <f t="shared" ca="1" si="2"/>
        <v>#VALUE!</v>
      </c>
      <c r="Q55" s="469">
        <f t="shared" ca="1" si="3"/>
        <v>0</v>
      </c>
      <c r="R55" s="469">
        <f t="shared" ca="1" si="4"/>
        <v>0</v>
      </c>
      <c r="S55" s="469">
        <f t="shared" ca="1" si="5"/>
        <v>0</v>
      </c>
      <c r="T55" s="469">
        <f t="shared" ca="1" si="6"/>
        <v>0</v>
      </c>
      <c r="X55" s="55" t="str" cm="1">
        <f t="array" ref="X55">IFERROR(_xlfn.IFS(D55="","-",E55="","-",F55="","-",G55="","-"),"OK")</f>
        <v>-</v>
      </c>
      <c r="Y55" s="560" t="str" cm="1">
        <f t="array" ref="Y55">IFERROR(_xlfn.IFS(H55="","-"),"OK")</f>
        <v>-</v>
      </c>
      <c r="Z55" s="55" t="str" cm="1">
        <f t="array" ref="Z55">IFERROR(_xlfn.IFS(X55&amp;Y55="--","-"),"OK")</f>
        <v>-</v>
      </c>
    </row>
    <row r="56" spans="2:26">
      <c r="B56" s="55"/>
      <c r="C56" s="51" t="s">
        <v>70</v>
      </c>
      <c r="D56" s="444"/>
      <c r="E56" s="444"/>
      <c r="F56" s="444"/>
      <c r="G56" s="551"/>
      <c r="H56" s="553"/>
      <c r="I56" s="555" t="str" cm="1">
        <f t="array" ref="I56">_xlfn.IFS(Z56="-","-",H56&gt;SUM(D56:G56),H56,X56="OK",SUM(D56:G56),Y56="OK",H56)</f>
        <v>-</v>
      </c>
      <c r="J56" s="135"/>
      <c r="K56" s="550" t="str">
        <f t="shared" si="1"/>
        <v/>
      </c>
      <c r="L56" s="55"/>
      <c r="M56" s="387">
        <f ca="1">OFFSET('EM-Faktoren'!$C$1,N56-1,$M$50-2020+1)</f>
        <v>0.311</v>
      </c>
      <c r="N56" s="390">
        <v>6</v>
      </c>
      <c r="O56" s="391" t="str">
        <f ca="1">OFFSET('EM-Faktoren'!$B$4,N56-4,)</f>
        <v>Heizöl</v>
      </c>
      <c r="P56" s="469" t="e">
        <f t="shared" ca="1" si="2"/>
        <v>#VALUE!</v>
      </c>
      <c r="Q56" s="469">
        <f t="shared" ca="1" si="3"/>
        <v>0</v>
      </c>
      <c r="R56" s="469">
        <f t="shared" ca="1" si="4"/>
        <v>0</v>
      </c>
      <c r="S56" s="469">
        <f t="shared" ca="1" si="5"/>
        <v>0</v>
      </c>
      <c r="T56" s="469">
        <f t="shared" ca="1" si="6"/>
        <v>0</v>
      </c>
      <c r="X56" s="55" t="str" cm="1">
        <f t="array" ref="X56">IFERROR(_xlfn.IFS(D56="","-",E56="","-",F56="","-",G56="","-"),"OK")</f>
        <v>-</v>
      </c>
      <c r="Y56" s="560" t="str" cm="1">
        <f t="array" ref="Y56">IFERROR(_xlfn.IFS(H56="","-"),"OK")</f>
        <v>-</v>
      </c>
      <c r="Z56" s="55" t="str" cm="1">
        <f t="array" ref="Z56">IFERROR(_xlfn.IFS(X56&amp;Y56="--","-"),"OK")</f>
        <v>-</v>
      </c>
    </row>
    <row r="57" spans="2:26" ht="14.75" customHeight="1">
      <c r="B57" s="55"/>
      <c r="C57" s="51" t="s">
        <v>71</v>
      </c>
      <c r="D57" s="444"/>
      <c r="E57" s="444"/>
      <c r="F57" s="444"/>
      <c r="G57" s="551"/>
      <c r="H57" s="553"/>
      <c r="I57" s="555" t="str" cm="1">
        <f t="array" ref="I57">_xlfn.IFS(Z57="-","-",H57&gt;SUM(D57:G57),H57,X57="OK",SUM(D57:G57),Y57="OK",H57)</f>
        <v>-</v>
      </c>
      <c r="J57" s="135"/>
      <c r="K57" s="550" t="str">
        <f t="shared" si="1"/>
        <v/>
      </c>
      <c r="L57" s="55"/>
      <c r="M57" s="387">
        <f ca="1">OFFSET('EM-Faktoren'!$C$1,N57-1,$M$50-2020+1)</f>
        <v>0.05</v>
      </c>
      <c r="N57" s="390">
        <v>12</v>
      </c>
      <c r="O57" s="391" t="str">
        <f ca="1">OFFSET('EM-Faktoren'!$B$4,N57-4,)</f>
        <v>Wasserstoff</v>
      </c>
      <c r="P57" s="469" t="e">
        <f t="shared" ca="1" si="2"/>
        <v>#VALUE!</v>
      </c>
      <c r="Q57" s="469">
        <f t="shared" ca="1" si="3"/>
        <v>0</v>
      </c>
      <c r="R57" s="469">
        <f t="shared" ca="1" si="4"/>
        <v>0</v>
      </c>
      <c r="S57" s="469">
        <f t="shared" ca="1" si="5"/>
        <v>0</v>
      </c>
      <c r="T57" s="469">
        <f t="shared" ca="1" si="6"/>
        <v>0</v>
      </c>
      <c r="X57" s="55" t="str" cm="1">
        <f t="array" ref="X57">IFERROR(_xlfn.IFS(D57="","-",E57="","-",F57="","-",G57="","-"),"OK")</f>
        <v>-</v>
      </c>
      <c r="Y57" s="560" t="str" cm="1">
        <f t="array" ref="Y57">IFERROR(_xlfn.IFS(H57="","-"),"OK")</f>
        <v>-</v>
      </c>
      <c r="Z57" s="55" t="str" cm="1">
        <f t="array" ref="Z57">IFERROR(_xlfn.IFS(X57&amp;Y57="--","-"),"OK")</f>
        <v>-</v>
      </c>
    </row>
    <row r="58" spans="2:26">
      <c r="B58" s="55"/>
      <c r="C58" s="192" t="s">
        <v>72</v>
      </c>
      <c r="D58" s="444"/>
      <c r="E58" s="444"/>
      <c r="F58" s="444"/>
      <c r="G58" s="551"/>
      <c r="H58" s="553"/>
      <c r="I58" s="555" t="str" cm="1">
        <f t="array" ref="I58">_xlfn.IFS(Z58="-","-",H58&gt;SUM(D58:G58),H58,X58="OK",SUM(D58:G58),Y58="OK",H58)</f>
        <v>-</v>
      </c>
      <c r="J58" s="135"/>
      <c r="K58" s="550" t="str">
        <f t="shared" si="1"/>
        <v/>
      </c>
      <c r="L58" s="55"/>
      <c r="M58" s="387">
        <f ca="1">OFFSET('EM-Faktoren'!$C$1,N58-1,$M$50-2020+1)</f>
        <v>4.1000000000000002E-2</v>
      </c>
      <c r="N58" s="390">
        <v>13</v>
      </c>
      <c r="O58" s="391" t="str">
        <f ca="1">OFFSET('EM-Faktoren'!$B$4,N58-4,)</f>
        <v>PtX</v>
      </c>
      <c r="P58" s="469" t="e">
        <f t="shared" ca="1" si="2"/>
        <v>#VALUE!</v>
      </c>
      <c r="Q58" s="469">
        <f t="shared" ca="1" si="3"/>
        <v>0</v>
      </c>
      <c r="R58" s="469">
        <f t="shared" ca="1" si="4"/>
        <v>0</v>
      </c>
      <c r="S58" s="469">
        <f t="shared" ca="1" si="5"/>
        <v>0</v>
      </c>
      <c r="T58" s="469">
        <f t="shared" ca="1" si="6"/>
        <v>0</v>
      </c>
      <c r="X58" s="55" t="str" cm="1">
        <f t="array" ref="X58">IFERROR(_xlfn.IFS(D58="","-",E58="","-",F58="","-",G58="","-"),"OK")</f>
        <v>-</v>
      </c>
      <c r="Y58" s="560" t="str" cm="1">
        <f t="array" ref="Y58">IFERROR(_xlfn.IFS(H58="","-"),"OK")</f>
        <v>-</v>
      </c>
      <c r="Z58" s="55" t="str" cm="1">
        <f t="array" ref="Z58">IFERROR(_xlfn.IFS(X58&amp;Y58="--","-"),"OK")</f>
        <v>-</v>
      </c>
    </row>
    <row r="59" spans="2:26" ht="14.75" customHeight="1">
      <c r="B59" s="55"/>
      <c r="C59" s="51" t="s">
        <v>73</v>
      </c>
      <c r="D59" s="444"/>
      <c r="E59" s="444"/>
      <c r="F59" s="444"/>
      <c r="G59" s="551"/>
      <c r="H59" s="553"/>
      <c r="I59" s="555" t="str" cm="1">
        <f t="array" ref="I59">_xlfn.IFS(Z59="-","-",H59&gt;SUM(D59:G59),H59,X59="OK",SUM(D59:G59),Y59="OK",H59)</f>
        <v>-</v>
      </c>
      <c r="J59" s="135"/>
      <c r="K59" s="550" t="str">
        <f t="shared" si="1"/>
        <v/>
      </c>
      <c r="L59" s="55"/>
      <c r="M59" s="387">
        <f ca="1">OFFSET('EM-Faktoren'!$C$1,N59-1,$M$50-2020+1)</f>
        <v>0.13500000000000001</v>
      </c>
      <c r="N59" s="390">
        <v>22</v>
      </c>
      <c r="O59" s="391" t="str">
        <f ca="1">OFFSET('EM-Faktoren'!$B$4,N59-4,)</f>
        <v>Deponiegas/Grubengas</v>
      </c>
      <c r="P59" s="469" t="e">
        <f t="shared" ca="1" si="2"/>
        <v>#VALUE!</v>
      </c>
      <c r="Q59" s="469">
        <f t="shared" ca="1" si="3"/>
        <v>0</v>
      </c>
      <c r="R59" s="469">
        <f t="shared" ca="1" si="4"/>
        <v>0</v>
      </c>
      <c r="S59" s="469">
        <f t="shared" ca="1" si="5"/>
        <v>0</v>
      </c>
      <c r="T59" s="469">
        <f t="shared" ca="1" si="6"/>
        <v>0</v>
      </c>
      <c r="X59" s="55" t="str" cm="1">
        <f t="array" ref="X59">IFERROR(_xlfn.IFS(D59="","-",E59="","-",F59="","-",G59="","-"),"OK")</f>
        <v>-</v>
      </c>
      <c r="Y59" s="560" t="str" cm="1">
        <f t="array" ref="Y59">IFERROR(_xlfn.IFS(H59="","-"),"OK")</f>
        <v>-</v>
      </c>
      <c r="Z59" s="55" t="str" cm="1">
        <f t="array" ref="Z59">IFERROR(_xlfn.IFS(X59&amp;Y59="--","-"),"OK")</f>
        <v>-</v>
      </c>
    </row>
    <row r="60" spans="2:26">
      <c r="B60" s="55"/>
      <c r="C60" s="51" t="s">
        <v>74</v>
      </c>
      <c r="D60" s="444"/>
      <c r="E60" s="444"/>
      <c r="F60" s="444"/>
      <c r="G60" s="551"/>
      <c r="H60" s="553"/>
      <c r="I60" s="555" t="str" cm="1">
        <f t="array" ref="I60">_xlfn.IFS(Z60="-","-",H60&gt;SUM(D60:G60),H60,X60="OK",SUM(D60:G60),Y60="OK",H60)</f>
        <v>-</v>
      </c>
      <c r="J60" s="135"/>
      <c r="K60" s="550" t="str">
        <f t="shared" si="1"/>
        <v/>
      </c>
      <c r="L60" s="55"/>
      <c r="M60" s="387">
        <f ca="1">OFFSET('EM-Faktoren'!$C$1,N60-1,$M$50-2020+1)</f>
        <v>0.121</v>
      </c>
      <c r="N60" s="390">
        <v>23</v>
      </c>
      <c r="O60" s="391" t="str">
        <f ca="1">OFFSET('EM-Faktoren'!$B$4,N60-4,)</f>
        <v>Abfall</v>
      </c>
      <c r="P60" s="469" t="e">
        <f t="shared" ca="1" si="2"/>
        <v>#VALUE!</v>
      </c>
      <c r="Q60" s="469">
        <f t="shared" ca="1" si="3"/>
        <v>0</v>
      </c>
      <c r="R60" s="469">
        <f t="shared" ca="1" si="4"/>
        <v>0</v>
      </c>
      <c r="S60" s="469">
        <f t="shared" ca="1" si="5"/>
        <v>0</v>
      </c>
      <c r="T60" s="469">
        <f t="shared" ca="1" si="6"/>
        <v>0</v>
      </c>
      <c r="X60" s="55" t="str" cm="1">
        <f t="array" ref="X60">IFERROR(_xlfn.IFS(D60="","-",E60="","-",F60="","-",G60="","-"),"OK")</f>
        <v>-</v>
      </c>
      <c r="Y60" s="560" t="str" cm="1">
        <f t="array" ref="Y60">IFERROR(_xlfn.IFS(H60="","-"),"OK")</f>
        <v>-</v>
      </c>
      <c r="Z60" s="55" t="str" cm="1">
        <f t="array" ref="Z60">IFERROR(_xlfn.IFS(X60&amp;Y60="--","-"),"OK")</f>
        <v>-</v>
      </c>
    </row>
    <row r="61" spans="2:26">
      <c r="B61" s="55"/>
      <c r="C61" s="51" t="s">
        <v>75</v>
      </c>
      <c r="D61" s="444"/>
      <c r="E61" s="444"/>
      <c r="F61" s="444"/>
      <c r="G61" s="551"/>
      <c r="H61" s="553"/>
      <c r="I61" s="555" t="str" cm="1">
        <f t="array" ref="I61">_xlfn.IFS(Z61="-","-",H61&gt;SUM(D61:G61),H61,X61="OK",SUM(D61:G61),Y61="OK",H61)</f>
        <v>-</v>
      </c>
      <c r="J61" s="135"/>
      <c r="K61" s="550" t="str">
        <f t="shared" si="1"/>
        <v/>
      </c>
      <c r="L61" s="55"/>
      <c r="M61" s="387">
        <f ca="1">OFFSET('EM-Faktoren'!$C$1,N61-1,$M$50-2020+1)</f>
        <v>0.121</v>
      </c>
      <c r="N61" s="390">
        <v>23</v>
      </c>
      <c r="O61" s="391" t="str">
        <f ca="1">OFFSET('EM-Faktoren'!$B$4,N61-4,)</f>
        <v>Abfall</v>
      </c>
      <c r="P61" s="469" t="e">
        <f t="shared" ca="1" si="2"/>
        <v>#VALUE!</v>
      </c>
      <c r="Q61" s="469">
        <f t="shared" ca="1" si="3"/>
        <v>0</v>
      </c>
      <c r="R61" s="469">
        <f t="shared" ca="1" si="4"/>
        <v>0</v>
      </c>
      <c r="S61" s="469">
        <f t="shared" ca="1" si="5"/>
        <v>0</v>
      </c>
      <c r="T61" s="469">
        <f t="shared" ca="1" si="6"/>
        <v>0</v>
      </c>
      <c r="X61" s="55" t="str" cm="1">
        <f t="array" ref="X61">IFERROR(_xlfn.IFS(D61="","-",E61="","-",F61="","-",G61="","-"),"OK")</f>
        <v>-</v>
      </c>
      <c r="Y61" s="560" t="str" cm="1">
        <f t="array" ref="Y61">IFERROR(_xlfn.IFS(H61="","-"),"OK")</f>
        <v>-</v>
      </c>
      <c r="Z61" s="55" t="str" cm="1">
        <f t="array" ref="Z61">IFERROR(_xlfn.IFS(X61&amp;Y61="--","-"),"OK")</f>
        <v>-</v>
      </c>
    </row>
    <row r="62" spans="2:26">
      <c r="B62" s="55"/>
      <c r="C62" s="51" t="s">
        <v>1524</v>
      </c>
      <c r="D62" s="444"/>
      <c r="E62" s="444"/>
      <c r="F62" s="444"/>
      <c r="G62" s="551"/>
      <c r="H62" s="553"/>
      <c r="I62" s="555" t="str" cm="1">
        <f t="array" ref="I62">_xlfn.IFS(Z62="-","-",H62&gt;SUM(D62:G62),H62,X62="OK",SUM(D62:G62),Y62="OK",H62)</f>
        <v>-</v>
      </c>
      <c r="J62" s="135"/>
      <c r="K62" s="550" t="str">
        <f t="shared" si="1"/>
        <v/>
      </c>
      <c r="L62" s="55"/>
      <c r="M62" s="387">
        <f ca="1">OFFSET('EM-Faktoren'!$C$1,N62-1,$M$50-2020+1)</f>
        <v>0.01</v>
      </c>
      <c r="N62" s="390">
        <v>27</v>
      </c>
      <c r="O62" s="391" t="str">
        <f ca="1">OFFSET('EM-Faktoren'!$B$4,N62-4,)</f>
        <v>Umweltwärme</v>
      </c>
      <c r="P62" s="469" t="e">
        <f t="shared" ca="1" si="2"/>
        <v>#VALUE!</v>
      </c>
      <c r="Q62" s="469">
        <f t="shared" ca="1" si="3"/>
        <v>0</v>
      </c>
      <c r="R62" s="469">
        <f t="shared" ca="1" si="4"/>
        <v>0</v>
      </c>
      <c r="S62" s="469">
        <f t="shared" ca="1" si="5"/>
        <v>0</v>
      </c>
      <c r="T62" s="469">
        <f t="shared" ca="1" si="6"/>
        <v>0</v>
      </c>
      <c r="X62" s="55" t="str" cm="1">
        <f t="array" ref="X62">IFERROR(_xlfn.IFS(D62="","-",E62="","-",F62="","-",G62="","-"),"OK")</f>
        <v>-</v>
      </c>
      <c r="Y62" s="560" t="str" cm="1">
        <f t="array" ref="Y62">IFERROR(_xlfn.IFS(H62="","-"),"OK")</f>
        <v>-</v>
      </c>
      <c r="Z62" s="55" t="str" cm="1">
        <f t="array" ref="Z62">IFERROR(_xlfn.IFS(X62&amp;Y62="--","-"),"OK")</f>
        <v>-</v>
      </c>
    </row>
    <row r="63" spans="2:26">
      <c r="B63" s="55"/>
      <c r="C63" s="51" t="s">
        <v>1522</v>
      </c>
      <c r="D63" s="444"/>
      <c r="E63" s="444"/>
      <c r="F63" s="444"/>
      <c r="G63" s="551"/>
      <c r="H63" s="553"/>
      <c r="I63" s="555" t="str" cm="1">
        <f t="array" ref="I63">_xlfn.IFS(Z63="-","-",H63&gt;SUM(D63:G63),H63,X63="OK",SUM(D63:G63),Y63="OK",H63)</f>
        <v>-</v>
      </c>
      <c r="J63" s="135"/>
      <c r="K63" s="550" t="str">
        <f t="shared" si="1"/>
        <v/>
      </c>
      <c r="L63" s="55"/>
      <c r="M63" s="387">
        <f ca="1">OFFSET('EM-Faktoren'!$C$1,N63-1,$M$50-2020+1)</f>
        <v>0.01</v>
      </c>
      <c r="N63" s="390">
        <v>27</v>
      </c>
      <c r="O63" s="391" t="str">
        <f ca="1">OFFSET('EM-Faktoren'!$B$4,N63-4,)</f>
        <v>Umweltwärme</v>
      </c>
      <c r="P63" s="469" t="e">
        <f t="shared" ca="1" si="2"/>
        <v>#VALUE!</v>
      </c>
      <c r="Q63" s="469">
        <f t="shared" ca="1" si="3"/>
        <v>0</v>
      </c>
      <c r="R63" s="469">
        <f t="shared" ca="1" si="4"/>
        <v>0</v>
      </c>
      <c r="S63" s="469">
        <f t="shared" ca="1" si="5"/>
        <v>0</v>
      </c>
      <c r="T63" s="469">
        <f t="shared" ca="1" si="6"/>
        <v>0</v>
      </c>
      <c r="X63" s="55" t="str" cm="1">
        <f t="array" ref="X63">IFERROR(_xlfn.IFS(D63="","-",E63="","-",F63="","-",G63="","-"),"OK")</f>
        <v>-</v>
      </c>
      <c r="Y63" s="560" t="str" cm="1">
        <f t="array" ref="Y63">IFERROR(_xlfn.IFS(H63="","-"),"OK")</f>
        <v>-</v>
      </c>
      <c r="Z63" s="55" t="str" cm="1">
        <f t="array" ref="Z63">IFERROR(_xlfn.IFS(X63&amp;Y63="--","-"),"OK")</f>
        <v>-</v>
      </c>
    </row>
    <row r="64" spans="2:26">
      <c r="B64" s="55"/>
      <c r="C64" s="51" t="s">
        <v>1523</v>
      </c>
      <c r="D64" s="444"/>
      <c r="E64" s="444"/>
      <c r="F64" s="444"/>
      <c r="G64" s="551"/>
      <c r="H64" s="553"/>
      <c r="I64" s="555" t="str" cm="1">
        <f t="array" ref="I64">_xlfn.IFS(Z64="-","-",H64&gt;SUM(D64:G64),H64,X64="OK",SUM(D64:G64),Y64="OK",H64)</f>
        <v>-</v>
      </c>
      <c r="J64" s="135"/>
      <c r="K64" s="550" t="str">
        <f t="shared" si="1"/>
        <v/>
      </c>
      <c r="L64" s="55"/>
      <c r="M64" s="387">
        <f ca="1">OFFSET('EM-Faktoren'!$C$1,N64-1,$M$50-2020+1)</f>
        <v>0.01</v>
      </c>
      <c r="N64" s="390">
        <v>27</v>
      </c>
      <c r="O64" s="391" t="str">
        <f ca="1">OFFSET('EM-Faktoren'!$B$4,N64-4,)</f>
        <v>Umweltwärme</v>
      </c>
      <c r="P64" s="469" t="e">
        <f t="shared" ref="P64" ca="1" si="7">+I64*M64</f>
        <v>#VALUE!</v>
      </c>
      <c r="Q64" s="469">
        <f t="shared" ref="Q64" ca="1" si="8">D64*$M64</f>
        <v>0</v>
      </c>
      <c r="R64" s="469">
        <f t="shared" ref="R64" ca="1" si="9">E64*$M64</f>
        <v>0</v>
      </c>
      <c r="S64" s="469">
        <f t="shared" ref="S64" ca="1" si="10">F64*$M64</f>
        <v>0</v>
      </c>
      <c r="T64" s="469">
        <f t="shared" ref="T64" ca="1" si="11">G64*$M64</f>
        <v>0</v>
      </c>
      <c r="X64" s="55" t="str" cm="1">
        <f t="array" ref="X64">IFERROR(_xlfn.IFS(D64="","-",E64="","-",F64="","-",G64="","-"),"OK")</f>
        <v>-</v>
      </c>
      <c r="Y64" s="560" t="str" cm="1">
        <f t="array" ref="Y64">IFERROR(_xlfn.IFS(H64="","-"),"OK")</f>
        <v>-</v>
      </c>
      <c r="Z64" s="55" t="str" cm="1">
        <f t="array" ref="Z64">IFERROR(_xlfn.IFS(X64&amp;Y64="--","-"),"OK")</f>
        <v>-</v>
      </c>
    </row>
    <row r="65" spans="2:26">
      <c r="B65" s="55"/>
      <c r="C65" s="51" t="s">
        <v>205</v>
      </c>
      <c r="D65" s="444"/>
      <c r="E65" s="444"/>
      <c r="F65" s="444"/>
      <c r="G65" s="551"/>
      <c r="H65" s="553"/>
      <c r="I65" s="555" t="str" cm="1">
        <f t="array" ref="I65">_xlfn.IFS(Z65="-","-",H65&gt;SUM(D65:G65),H65,X65="OK",SUM(D65:G65),Y65="OK",H65)</f>
        <v>-</v>
      </c>
      <c r="J65" s="135"/>
      <c r="K65" s="550" t="str">
        <f t="shared" si="1"/>
        <v/>
      </c>
      <c r="L65" s="55"/>
      <c r="M65" s="387">
        <f ca="1">OFFSET('EM-Faktoren'!$C$1,N65-1,$M$50-2020+1)</f>
        <v>6.4000000000000001E-2</v>
      </c>
      <c r="N65" s="390">
        <v>19</v>
      </c>
      <c r="O65" s="391" t="str">
        <f ca="1">OFFSET('EM-Faktoren'!$B$4,N65-4,)</f>
        <v>EE-Festbrennstoffe</v>
      </c>
      <c r="P65" s="469" t="e">
        <f t="shared" ca="1" si="2"/>
        <v>#VALUE!</v>
      </c>
      <c r="Q65" s="469">
        <f t="shared" ca="1" si="3"/>
        <v>0</v>
      </c>
      <c r="R65" s="469">
        <f t="shared" ca="1" si="4"/>
        <v>0</v>
      </c>
      <c r="S65" s="469">
        <f t="shared" ca="1" si="5"/>
        <v>0</v>
      </c>
      <c r="T65" s="469">
        <f t="shared" ca="1" si="6"/>
        <v>0</v>
      </c>
      <c r="X65" s="55" t="str" cm="1">
        <f t="array" ref="X65">IFERROR(_xlfn.IFS(D65="","-",E65="","-",F65="","-",G65="","-"),"OK")</f>
        <v>-</v>
      </c>
      <c r="Y65" s="560" t="str" cm="1">
        <f t="array" ref="Y65">IFERROR(_xlfn.IFS(H65="","-"),"OK")</f>
        <v>-</v>
      </c>
      <c r="Z65" s="55" t="str" cm="1">
        <f t="array" ref="Z65">IFERROR(_xlfn.IFS(X65&amp;Y65="--","-"),"OK")</f>
        <v>-</v>
      </c>
    </row>
    <row r="66" spans="2:26">
      <c r="B66" s="55"/>
      <c r="C66" s="51" t="s">
        <v>200</v>
      </c>
      <c r="D66" s="444"/>
      <c r="E66" s="444"/>
      <c r="F66" s="444"/>
      <c r="G66" s="551"/>
      <c r="H66" s="553"/>
      <c r="I66" s="555" t="str" cm="1">
        <f t="array" ref="I66">_xlfn.IFS(Z66="-","-",H66&gt;SUM(D66:G66),H66,X66="OK",SUM(D66:G66),Y66="OK",H66)</f>
        <v>-</v>
      </c>
      <c r="J66" s="135"/>
      <c r="K66" s="550" t="str">
        <f t="shared" si="1"/>
        <v/>
      </c>
      <c r="L66" s="55"/>
      <c r="M66" s="387">
        <f ca="1">OFFSET('EM-Faktoren'!$C$1,N66-1,$M$50-2020+1)</f>
        <v>6.4000000000000001E-2</v>
      </c>
      <c r="N66" s="390">
        <v>19</v>
      </c>
      <c r="O66" s="391" t="str">
        <f ca="1">OFFSET('EM-Faktoren'!$B$4,N66-4,)</f>
        <v>EE-Festbrennstoffe</v>
      </c>
      <c r="P66" s="469" t="e">
        <f t="shared" ca="1" si="2"/>
        <v>#VALUE!</v>
      </c>
      <c r="Q66" s="469">
        <f t="shared" ca="1" si="3"/>
        <v>0</v>
      </c>
      <c r="R66" s="469">
        <f t="shared" ca="1" si="4"/>
        <v>0</v>
      </c>
      <c r="S66" s="469">
        <f t="shared" ca="1" si="5"/>
        <v>0</v>
      </c>
      <c r="T66" s="469">
        <f t="shared" ca="1" si="6"/>
        <v>0</v>
      </c>
      <c r="X66" s="55" t="str" cm="1">
        <f t="array" ref="X66">IFERROR(_xlfn.IFS(D66="","-",E66="","-",F66="","-",G66="","-"),"OK")</f>
        <v>-</v>
      </c>
      <c r="Y66" s="560" t="str" cm="1">
        <f t="array" ref="Y66">IFERROR(_xlfn.IFS(H66="","-"),"OK")</f>
        <v>-</v>
      </c>
      <c r="Z66" s="55" t="str" cm="1">
        <f t="array" ref="Z66">IFERROR(_xlfn.IFS(X66&amp;Y66="--","-"),"OK")</f>
        <v>-</v>
      </c>
    </row>
    <row r="67" spans="2:26">
      <c r="B67" s="55"/>
      <c r="C67" s="51" t="s">
        <v>76</v>
      </c>
      <c r="D67" s="444"/>
      <c r="E67" s="444"/>
      <c r="F67" s="444"/>
      <c r="G67" s="551"/>
      <c r="H67" s="553"/>
      <c r="I67" s="555" t="str" cm="1">
        <f t="array" ref="I67">_xlfn.IFS(Z67="-","-",H67&gt;SUM(D67:G67),H67,X67="OK",SUM(D67:G67),Y67="OK",H67)</f>
        <v>-</v>
      </c>
      <c r="J67" s="135"/>
      <c r="K67" s="550" t="str">
        <f t="shared" si="1"/>
        <v/>
      </c>
      <c r="L67" s="55"/>
      <c r="M67" s="387">
        <f ca="1">OFFSET('EM-Faktoren'!$C$1,N67-1,$M$50-2020+1)</f>
        <v>0.124</v>
      </c>
      <c r="N67" s="390">
        <v>21</v>
      </c>
      <c r="O67" s="391" t="str">
        <f ca="1">OFFSET('EM-Faktoren'!$B$4,N67-4,)</f>
        <v>Biogas</v>
      </c>
      <c r="P67" s="469" t="e">
        <f t="shared" ca="1" si="2"/>
        <v>#VALUE!</v>
      </c>
      <c r="Q67" s="469">
        <f t="shared" ca="1" si="3"/>
        <v>0</v>
      </c>
      <c r="R67" s="469">
        <f t="shared" ca="1" si="4"/>
        <v>0</v>
      </c>
      <c r="S67" s="469">
        <f t="shared" ca="1" si="5"/>
        <v>0</v>
      </c>
      <c r="T67" s="469">
        <f t="shared" ca="1" si="6"/>
        <v>0</v>
      </c>
      <c r="X67" s="55" t="str" cm="1">
        <f t="array" ref="X67">IFERROR(_xlfn.IFS(D67="","-",E67="","-",F67="","-",G67="","-"),"OK")</f>
        <v>-</v>
      </c>
      <c r="Y67" s="560" t="str" cm="1">
        <f t="array" ref="Y67">IFERROR(_xlfn.IFS(H67="","-"),"OK")</f>
        <v>-</v>
      </c>
      <c r="Z67" s="55" t="str" cm="1">
        <f t="array" ref="Z67">IFERROR(_xlfn.IFS(X67&amp;Y67="--","-"),"OK")</f>
        <v>-</v>
      </c>
    </row>
    <row r="68" spans="2:26" ht="14.75" customHeight="1">
      <c r="B68" s="55"/>
      <c r="C68" s="51" t="s">
        <v>77</v>
      </c>
      <c r="D68" s="444"/>
      <c r="E68" s="444"/>
      <c r="F68" s="444"/>
      <c r="G68" s="551"/>
      <c r="H68" s="553"/>
      <c r="I68" s="555" t="str" cm="1">
        <f t="array" ref="I68">_xlfn.IFS(Z68="-","-",H68&gt;SUM(D68:G68),H68,X68="OK",SUM(D68:G68),Y68="OK",H68)</f>
        <v>-</v>
      </c>
      <c r="J68" s="135"/>
      <c r="K68" s="550" t="str">
        <f t="shared" si="1"/>
        <v/>
      </c>
      <c r="L68" s="55"/>
      <c r="M68" s="387">
        <f ca="1">OFFSET('EM-Faktoren'!$C$1,N68-1,$M$50-2020+1)</f>
        <v>4.1000000000000002E-2</v>
      </c>
      <c r="N68" s="390">
        <v>25</v>
      </c>
      <c r="O68" s="391" t="str">
        <f ca="1">OFFSET('EM-Faktoren'!$B$4,N68-4,)</f>
        <v>Synth. Brennstoffe</v>
      </c>
      <c r="P68" s="469" t="e">
        <f t="shared" ca="1" si="2"/>
        <v>#VALUE!</v>
      </c>
      <c r="Q68" s="469">
        <f t="shared" ca="1" si="3"/>
        <v>0</v>
      </c>
      <c r="R68" s="469">
        <f t="shared" ca="1" si="4"/>
        <v>0</v>
      </c>
      <c r="S68" s="469">
        <f t="shared" ca="1" si="5"/>
        <v>0</v>
      </c>
      <c r="T68" s="469">
        <f t="shared" ca="1" si="6"/>
        <v>0</v>
      </c>
      <c r="X68" s="55" t="str" cm="1">
        <f t="array" ref="X68">IFERROR(_xlfn.IFS(D68="","-",E68="","-",F68="","-",G68="","-"),"OK")</f>
        <v>-</v>
      </c>
      <c r="Y68" s="560" t="str" cm="1">
        <f t="array" ref="Y68">IFERROR(_xlfn.IFS(H68="","-"),"OK")</f>
        <v>-</v>
      </c>
      <c r="Z68" s="55" t="str" cm="1">
        <f t="array" ref="Z68">IFERROR(_xlfn.IFS(X68&amp;Y68="--","-"),"OK")</f>
        <v>-</v>
      </c>
    </row>
    <row r="69" spans="2:26" ht="14.75" customHeight="1">
      <c r="B69" s="55"/>
      <c r="C69" s="51" t="s">
        <v>78</v>
      </c>
      <c r="D69" s="444"/>
      <c r="E69" s="444"/>
      <c r="F69" s="444"/>
      <c r="G69" s="551"/>
      <c r="H69" s="553"/>
      <c r="I69" s="555" t="str" cm="1">
        <f t="array" ref="I69">_xlfn.IFS(Z69="-","-",H69&gt;SUM(D69:G69),H69,X69="OK",SUM(D69:G69),Y69="OK",H69)</f>
        <v>-</v>
      </c>
      <c r="J69" s="135"/>
      <c r="K69" s="550" t="str">
        <f t="shared" si="1"/>
        <v/>
      </c>
      <c r="L69" s="55"/>
      <c r="M69" s="387">
        <f ca="1">OFFSET('EM-Faktoren'!$C$1,N69-1,$M$50-2020+1)</f>
        <v>0.13500000000000001</v>
      </c>
      <c r="N69" s="390">
        <v>22</v>
      </c>
      <c r="O69" s="391" t="str">
        <f ca="1">OFFSET('EM-Faktoren'!$B$4,N69-4,)</f>
        <v>Deponiegas/Grubengas</v>
      </c>
      <c r="P69" s="469" t="e">
        <f t="shared" ca="1" si="2"/>
        <v>#VALUE!</v>
      </c>
      <c r="Q69" s="469">
        <f t="shared" ca="1" si="3"/>
        <v>0</v>
      </c>
      <c r="R69" s="469">
        <f t="shared" ca="1" si="4"/>
        <v>0</v>
      </c>
      <c r="S69" s="469">
        <f t="shared" ca="1" si="5"/>
        <v>0</v>
      </c>
      <c r="T69" s="469">
        <f t="shared" ca="1" si="6"/>
        <v>0</v>
      </c>
      <c r="X69" s="55" t="str" cm="1">
        <f t="array" ref="X69">IFERROR(_xlfn.IFS(D69="","-",E69="","-",F69="","-",G69="","-"),"OK")</f>
        <v>-</v>
      </c>
      <c r="Y69" s="560" t="str" cm="1">
        <f t="array" ref="Y69">IFERROR(_xlfn.IFS(H69="","-"),"OK")</f>
        <v>-</v>
      </c>
      <c r="Z69" s="55" t="str" cm="1">
        <f t="array" ref="Z69">IFERROR(_xlfn.IFS(X69&amp;Y69="--","-"),"OK")</f>
        <v>-</v>
      </c>
    </row>
    <row r="70" spans="2:26">
      <c r="B70" s="55"/>
      <c r="C70" s="51" t="s">
        <v>79</v>
      </c>
      <c r="D70" s="444"/>
      <c r="E70" s="444"/>
      <c r="F70" s="444"/>
      <c r="G70" s="551"/>
      <c r="H70" s="553"/>
      <c r="I70" s="555" t="str" cm="1">
        <f t="array" ref="I70">_xlfn.IFS(Z70="-","-",H70&gt;SUM(D70:G70),H70,X70="OK",SUM(D70:G70),Y70="OK",H70)</f>
        <v>-</v>
      </c>
      <c r="J70" s="135"/>
      <c r="K70" s="550" t="str">
        <f t="shared" si="1"/>
        <v/>
      </c>
      <c r="L70" s="55"/>
      <c r="M70" s="387">
        <f ca="1">OFFSET('EM-Faktoren'!$C$1,N70-1,$M$50-2020+1)</f>
        <v>0.11</v>
      </c>
      <c r="N70" s="390">
        <v>18</v>
      </c>
      <c r="O70" s="391" t="str">
        <f ca="1">OFFSET('EM-Faktoren'!$B$4,N70-4,)</f>
        <v>Klärgas</v>
      </c>
      <c r="P70" s="469" t="e">
        <f t="shared" ca="1" si="2"/>
        <v>#VALUE!</v>
      </c>
      <c r="Q70" s="469">
        <f t="shared" ca="1" si="3"/>
        <v>0</v>
      </c>
      <c r="R70" s="469">
        <f t="shared" ca="1" si="4"/>
        <v>0</v>
      </c>
      <c r="S70" s="469">
        <f t="shared" ca="1" si="5"/>
        <v>0</v>
      </c>
      <c r="T70" s="469">
        <f t="shared" ca="1" si="6"/>
        <v>0</v>
      </c>
      <c r="X70" s="55" t="str" cm="1">
        <f t="array" ref="X70">IFERROR(_xlfn.IFS(D70="","-",E70="","-",F70="","-",G70="","-"),"OK")</f>
        <v>-</v>
      </c>
      <c r="Y70" s="560" t="str" cm="1">
        <f t="array" ref="Y70">IFERROR(_xlfn.IFS(H70="","-"),"OK")</f>
        <v>-</v>
      </c>
      <c r="Z70" s="55" t="str" cm="1">
        <f t="array" ref="Z70">IFERROR(_xlfn.IFS(X70&amp;Y70="--","-"),"OK")</f>
        <v>-</v>
      </c>
    </row>
    <row r="71" spans="2:26">
      <c r="B71" s="55"/>
      <c r="C71" s="51" t="s">
        <v>80</v>
      </c>
      <c r="D71" s="444"/>
      <c r="E71" s="444"/>
      <c r="F71" s="444"/>
      <c r="G71" s="551"/>
      <c r="H71" s="553"/>
      <c r="I71" s="555" t="str" cm="1">
        <f t="array" ref="I71">_xlfn.IFS(Z71="-","-",H71&gt;SUM(D71:G71),H71,X71="OK",SUM(D71:G71),Y71="OK",H71)</f>
        <v>-</v>
      </c>
      <c r="J71" s="135"/>
      <c r="K71" s="550" t="str">
        <f t="shared" si="1"/>
        <v/>
      </c>
      <c r="L71" s="55"/>
      <c r="M71" s="387">
        <f ca="1">OFFSET('EM-Faktoren'!$C$1,N71-1,$M$50-2020+1)</f>
        <v>0.3</v>
      </c>
      <c r="N71" s="390">
        <v>20</v>
      </c>
      <c r="O71" s="391" t="str">
        <f ca="1">OFFSET('EM-Faktoren'!$B$4,N71-4,)</f>
        <v>Flüssige Biomasse</v>
      </c>
      <c r="P71" s="469" t="e">
        <f t="shared" ca="1" si="2"/>
        <v>#VALUE!</v>
      </c>
      <c r="Q71" s="469">
        <f t="shared" ca="1" si="3"/>
        <v>0</v>
      </c>
      <c r="R71" s="469">
        <f t="shared" ca="1" si="4"/>
        <v>0</v>
      </c>
      <c r="S71" s="469">
        <f t="shared" ca="1" si="5"/>
        <v>0</v>
      </c>
      <c r="T71" s="469">
        <f t="shared" ca="1" si="6"/>
        <v>0</v>
      </c>
      <c r="X71" s="55" t="str" cm="1">
        <f t="array" ref="X71">IFERROR(_xlfn.IFS(D71="","-",E71="","-",F71="","-",G71="","-"),"OK")</f>
        <v>-</v>
      </c>
      <c r="Y71" s="560" t="str" cm="1">
        <f t="array" ref="Y71">IFERROR(_xlfn.IFS(H71="","-"),"OK")</f>
        <v>-</v>
      </c>
      <c r="Z71" s="55" t="str" cm="1">
        <f t="array" ref="Z71">IFERROR(_xlfn.IFS(X71&amp;Y71="--","-"),"OK")</f>
        <v>-</v>
      </c>
    </row>
    <row r="72" spans="2:26">
      <c r="B72" s="55"/>
      <c r="C72" s="51" t="s">
        <v>203</v>
      </c>
      <c r="D72" s="444"/>
      <c r="E72" s="444"/>
      <c r="F72" s="444"/>
      <c r="G72" s="551"/>
      <c r="H72" s="553"/>
      <c r="I72" s="555" t="str" cm="1">
        <f t="array" ref="I72">_xlfn.IFS(Z72="-","-",H72&gt;SUM(D72:G72),H72,X72="OK",SUM(D72:G72),Y72="OK",H72)</f>
        <v>-</v>
      </c>
      <c r="J72" s="135"/>
      <c r="K72" s="550" t="str">
        <f t="shared" si="1"/>
        <v/>
      </c>
      <c r="L72" s="55"/>
      <c r="M72" s="387">
        <f ca="1">OFFSET('EM-Faktoren'!$C$1,N72-1,$M$50-2020+1)</f>
        <v>0.17</v>
      </c>
      <c r="N72" s="390">
        <v>4</v>
      </c>
      <c r="O72" s="391" t="str">
        <f ca="1">OFFSET('EM-Faktoren'!$B$4,N72-4,)</f>
        <v>Strom</v>
      </c>
      <c r="P72" s="469" t="e">
        <f t="shared" ca="1" si="2"/>
        <v>#VALUE!</v>
      </c>
      <c r="Q72" s="469">
        <f t="shared" ca="1" si="3"/>
        <v>0</v>
      </c>
      <c r="R72" s="469">
        <f t="shared" ca="1" si="4"/>
        <v>0</v>
      </c>
      <c r="S72" s="469">
        <f t="shared" ca="1" si="5"/>
        <v>0</v>
      </c>
      <c r="T72" s="469">
        <f t="shared" ca="1" si="6"/>
        <v>0</v>
      </c>
      <c r="X72" s="55" t="str" cm="1">
        <f t="array" ref="X72">IFERROR(_xlfn.IFS(D72="","-",E72="","-",F72="","-",G72="","-"),"OK")</f>
        <v>-</v>
      </c>
      <c r="Y72" s="560" t="str" cm="1">
        <f t="array" ref="Y72">IFERROR(_xlfn.IFS(H72="","-"),"OK")</f>
        <v>-</v>
      </c>
      <c r="Z72" s="55" t="str" cm="1">
        <f t="array" ref="Z72">IFERROR(_xlfn.IFS(X72&amp;Y72="--","-"),"OK")</f>
        <v>-</v>
      </c>
    </row>
    <row r="73" spans="2:26">
      <c r="B73" s="55"/>
      <c r="C73" s="51" t="s">
        <v>202</v>
      </c>
      <c r="D73" s="444"/>
      <c r="E73" s="444"/>
      <c r="F73" s="444"/>
      <c r="G73" s="551"/>
      <c r="H73" s="553"/>
      <c r="I73" s="555" t="str" cm="1">
        <f t="array" ref="I73">_xlfn.IFS(Z73="-","-",H73&gt;SUM(D73:G73),H73,X73="OK",SUM(D73:G73),Y73="OK",H73)</f>
        <v>-</v>
      </c>
      <c r="J73" s="135"/>
      <c r="K73" s="550" t="str">
        <f t="shared" si="1"/>
        <v/>
      </c>
      <c r="L73" s="55"/>
      <c r="M73" s="387">
        <f ca="1">OFFSET('EM-Faktoren'!$C$1,N73-1,$M$50-2020+1)</f>
        <v>0.17</v>
      </c>
      <c r="N73" s="390">
        <v>4</v>
      </c>
      <c r="O73" s="391" t="str">
        <f ca="1">OFFSET('EM-Faktoren'!$B$4,N73-4,)</f>
        <v>Strom</v>
      </c>
      <c r="P73" s="469" t="e">
        <f t="shared" ca="1" si="2"/>
        <v>#VALUE!</v>
      </c>
      <c r="Q73" s="469">
        <f t="shared" ca="1" si="3"/>
        <v>0</v>
      </c>
      <c r="R73" s="469">
        <f t="shared" ca="1" si="4"/>
        <v>0</v>
      </c>
      <c r="S73" s="469">
        <f t="shared" ca="1" si="5"/>
        <v>0</v>
      </c>
      <c r="T73" s="469">
        <f t="shared" ca="1" si="6"/>
        <v>0</v>
      </c>
      <c r="X73" s="55" t="str" cm="1">
        <f t="array" ref="X73">IFERROR(_xlfn.IFS(D73="","-",E73="","-",F73="","-",G73="","-"),"OK")</f>
        <v>-</v>
      </c>
      <c r="Y73" s="560" t="str" cm="1">
        <f t="array" ref="Y73">IFERROR(_xlfn.IFS(H73="","-"),"OK")</f>
        <v>-</v>
      </c>
      <c r="Z73" s="55" t="str" cm="1">
        <f t="array" ref="Z73">IFERROR(_xlfn.IFS(X73&amp;Y73="--","-"),"OK")</f>
        <v>-</v>
      </c>
    </row>
    <row r="74" spans="2:26">
      <c r="B74" s="55"/>
      <c r="C74" s="51" t="s">
        <v>207</v>
      </c>
      <c r="D74" s="444"/>
      <c r="E74" s="444"/>
      <c r="F74" s="444"/>
      <c r="G74" s="551"/>
      <c r="H74" s="553"/>
      <c r="I74" s="555" t="str" cm="1">
        <f t="array" ref="I74">_xlfn.IFS(Z74="-","-",H74&gt;SUM(D74:G74),H74,X74="OK",SUM(D74:G74),Y74="OK",H74)</f>
        <v>-</v>
      </c>
      <c r="J74" s="135"/>
      <c r="K74" s="550" t="str">
        <f t="shared" si="1"/>
        <v/>
      </c>
      <c r="L74" s="55"/>
      <c r="M74" s="387">
        <f ca="1">OFFSET('EM-Faktoren'!$C$1,N74-1,$M$50-2020+1)</f>
        <v>2.3E-2</v>
      </c>
      <c r="N74" s="390">
        <v>11</v>
      </c>
      <c r="O74" s="391" t="str">
        <f ca="1">OFFSET('EM-Faktoren'!$B$4,N74-4,)</f>
        <v>Solarwärme</v>
      </c>
      <c r="P74" s="469" t="e">
        <f t="shared" ca="1" si="2"/>
        <v>#VALUE!</v>
      </c>
      <c r="Q74" s="469">
        <f t="shared" ca="1" si="3"/>
        <v>0</v>
      </c>
      <c r="R74" s="469">
        <f t="shared" ca="1" si="4"/>
        <v>0</v>
      </c>
      <c r="S74" s="469">
        <f t="shared" ca="1" si="5"/>
        <v>0</v>
      </c>
      <c r="T74" s="469">
        <f t="shared" ca="1" si="6"/>
        <v>0</v>
      </c>
      <c r="X74" s="55" t="str" cm="1">
        <f t="array" ref="X74">IFERROR(_xlfn.IFS(D74="","-",E74="","-",F74="","-",G74="","-"),"OK")</f>
        <v>-</v>
      </c>
      <c r="Y74" s="560" t="str" cm="1">
        <f t="array" ref="Y74">IFERROR(_xlfn.IFS(H74="","-"),"OK")</f>
        <v>-</v>
      </c>
      <c r="Z74" s="55" t="str" cm="1">
        <f t="array" ref="Z74">IFERROR(_xlfn.IFS(X74&amp;Y74="--","-"),"OK")</f>
        <v>-</v>
      </c>
    </row>
    <row r="75" spans="2:26">
      <c r="B75" s="55"/>
      <c r="C75" s="51" t="s">
        <v>199</v>
      </c>
      <c r="D75" s="444"/>
      <c r="E75" s="444"/>
      <c r="F75" s="444"/>
      <c r="G75" s="551"/>
      <c r="H75" s="553"/>
      <c r="I75" s="555" t="str" cm="1">
        <f t="array" ref="I75">_xlfn.IFS(Z75="-","-",H75&gt;SUM(D75:G75),H75,X75="OK",SUM(D75:G75),Y75="OK",H75)</f>
        <v>-</v>
      </c>
      <c r="J75" s="135"/>
      <c r="K75" s="550" t="str">
        <f t="shared" si="1"/>
        <v/>
      </c>
      <c r="L75" s="55"/>
      <c r="M75" s="387">
        <f ca="1">OFFSET('EM-Faktoren'!$C$1,N75-1,$M$50-2020+1)</f>
        <v>2.3E-2</v>
      </c>
      <c r="N75" s="390">
        <v>11</v>
      </c>
      <c r="O75" s="391" t="str">
        <f ca="1">OFFSET('EM-Faktoren'!$B$4,N75-4,)</f>
        <v>Solarwärme</v>
      </c>
      <c r="P75" s="469" t="e">
        <f t="shared" ca="1" si="2"/>
        <v>#VALUE!</v>
      </c>
      <c r="Q75" s="469">
        <f t="shared" ca="1" si="3"/>
        <v>0</v>
      </c>
      <c r="R75" s="469">
        <f t="shared" ca="1" si="4"/>
        <v>0</v>
      </c>
      <c r="S75" s="469">
        <f t="shared" ca="1" si="5"/>
        <v>0</v>
      </c>
      <c r="T75" s="469">
        <f t="shared" ca="1" si="6"/>
        <v>0</v>
      </c>
      <c r="X75" s="55" t="str" cm="1">
        <f t="array" ref="X75">IFERROR(_xlfn.IFS(D75="","-",E75="","-",F75="","-",G75="","-"),"OK")</f>
        <v>-</v>
      </c>
      <c r="Y75" s="560" t="str" cm="1">
        <f t="array" ref="Y75">IFERROR(_xlfn.IFS(H75="","-"),"OK")</f>
        <v>-</v>
      </c>
      <c r="Z75" s="55" t="str" cm="1">
        <f t="array" ref="Z75">IFERROR(_xlfn.IFS(X75&amp;Y75="--","-"),"OK")</f>
        <v>-</v>
      </c>
    </row>
    <row r="76" spans="2:26">
      <c r="B76" s="55"/>
      <c r="C76" s="51" t="s">
        <v>82</v>
      </c>
      <c r="D76" s="444"/>
      <c r="E76" s="444"/>
      <c r="F76" s="444"/>
      <c r="G76" s="551"/>
      <c r="H76" s="553"/>
      <c r="I76" s="555" t="str" cm="1">
        <f t="array" ref="I76">_xlfn.IFS(Z76="-","-",H76&gt;SUM(D76:G76),H76,X76="OK",SUM(D76:G76),Y76="OK",H76)</f>
        <v>-</v>
      </c>
      <c r="J76" s="135"/>
      <c r="K76" s="550" t="str">
        <f t="shared" si="1"/>
        <v/>
      </c>
      <c r="L76" s="55"/>
      <c r="M76" s="387">
        <f ca="1">OFFSET('EM-Faktoren'!$C$1,N76-1,$M$50-2020+1)</f>
        <v>0.01</v>
      </c>
      <c r="N76" s="390">
        <v>27</v>
      </c>
      <c r="O76" s="391" t="str">
        <f ca="1">OFFSET('EM-Faktoren'!$B$4,N76-4,)</f>
        <v>Umweltwärme</v>
      </c>
      <c r="P76" s="469" t="e">
        <f t="shared" ca="1" si="2"/>
        <v>#VALUE!</v>
      </c>
      <c r="Q76" s="469">
        <f t="shared" ca="1" si="3"/>
        <v>0</v>
      </c>
      <c r="R76" s="469">
        <f t="shared" ca="1" si="4"/>
        <v>0</v>
      </c>
      <c r="S76" s="469">
        <f t="shared" ca="1" si="5"/>
        <v>0</v>
      </c>
      <c r="T76" s="469">
        <f t="shared" ca="1" si="6"/>
        <v>0</v>
      </c>
      <c r="X76" s="55" t="str" cm="1">
        <f t="array" ref="X76">IFERROR(_xlfn.IFS(D76="","-",E76="","-",F76="","-",G76="","-"),"OK")</f>
        <v>-</v>
      </c>
      <c r="Y76" s="560" t="str" cm="1">
        <f t="array" ref="Y76">IFERROR(_xlfn.IFS(H76="","-"),"OK")</f>
        <v>-</v>
      </c>
      <c r="Z76" s="55" t="str" cm="1">
        <f t="array" ref="Z76">IFERROR(_xlfn.IFS(X76&amp;Y76="--","-"),"OK")</f>
        <v>-</v>
      </c>
    </row>
    <row r="77" spans="2:26">
      <c r="B77" s="55"/>
      <c r="C77" s="51" t="s">
        <v>83</v>
      </c>
      <c r="D77" s="444"/>
      <c r="E77" s="444"/>
      <c r="F77" s="444"/>
      <c r="G77" s="551"/>
      <c r="H77" s="553"/>
      <c r="I77" s="555" t="str" cm="1">
        <f t="array" ref="I77">_xlfn.IFS(Z77="-","-",H77&gt;SUM(D77:G77),H77,X77="OK",SUM(D77:G77),Y77="OK",H77)</f>
        <v>-</v>
      </c>
      <c r="J77" s="135"/>
      <c r="K77" s="550" t="str">
        <f t="shared" si="1"/>
        <v/>
      </c>
      <c r="L77" s="55"/>
      <c r="M77" s="387">
        <f ca="1">OFFSET('EM-Faktoren'!$C$1,N77-1,$M$50-2020+1)</f>
        <v>0.14899999999999999</v>
      </c>
      <c r="N77" s="390">
        <v>26</v>
      </c>
      <c r="O77" s="391" t="str">
        <f ca="1">OFFSET('EM-Faktoren'!$B$4,N77-4,)</f>
        <v>Tiefe Geothermie</v>
      </c>
      <c r="P77" s="469" t="e">
        <f t="shared" ca="1" si="2"/>
        <v>#VALUE!</v>
      </c>
      <c r="Q77" s="469">
        <f t="shared" ca="1" si="3"/>
        <v>0</v>
      </c>
      <c r="R77" s="469">
        <f t="shared" ca="1" si="4"/>
        <v>0</v>
      </c>
      <c r="S77" s="469">
        <f t="shared" ca="1" si="5"/>
        <v>0</v>
      </c>
      <c r="T77" s="469">
        <f t="shared" ca="1" si="6"/>
        <v>0</v>
      </c>
      <c r="X77" s="55" t="str" cm="1">
        <f t="array" ref="X77">IFERROR(_xlfn.IFS(D77="","-",E77="","-",F77="","-",G77="","-"),"OK")</f>
        <v>-</v>
      </c>
      <c r="Y77" s="560" t="str" cm="1">
        <f t="array" ref="Y77">IFERROR(_xlfn.IFS(H77="","-"),"OK")</f>
        <v>-</v>
      </c>
      <c r="Z77" s="55" t="str" cm="1">
        <f t="array" ref="Z77">IFERROR(_xlfn.IFS(X77&amp;Y77="--","-"),"OK")</f>
        <v>-</v>
      </c>
    </row>
    <row r="78" spans="2:26">
      <c r="B78" s="55"/>
      <c r="C78" s="51" t="s">
        <v>84</v>
      </c>
      <c r="D78" s="444"/>
      <c r="E78" s="444"/>
      <c r="F78" s="444"/>
      <c r="G78" s="551"/>
      <c r="H78" s="553"/>
      <c r="I78" s="555" t="str" cm="1">
        <f t="array" ref="I78">_xlfn.IFS(Z78="-","-",H78&gt;SUM(D78:G78),H78,X78="OK",SUM(D78:G78),Y78="OK",H78)</f>
        <v>-</v>
      </c>
      <c r="J78" s="135"/>
      <c r="K78" s="550" t="str">
        <f t="shared" si="1"/>
        <v/>
      </c>
      <c r="L78" s="55"/>
      <c r="M78" s="387">
        <f ca="1">OFFSET('EM-Faktoren'!$C$1,N78-1,$M$50-2020+1)</f>
        <v>0.01</v>
      </c>
      <c r="N78" s="390">
        <v>27</v>
      </c>
      <c r="O78" s="391" t="str">
        <f ca="1">OFFSET('EM-Faktoren'!$B$4,N78-4,)</f>
        <v>Umweltwärme</v>
      </c>
      <c r="P78" s="469" t="e">
        <f t="shared" ca="1" si="2"/>
        <v>#VALUE!</v>
      </c>
      <c r="Q78" s="469">
        <f t="shared" ca="1" si="3"/>
        <v>0</v>
      </c>
      <c r="R78" s="469">
        <f t="shared" ca="1" si="4"/>
        <v>0</v>
      </c>
      <c r="S78" s="469">
        <f t="shared" ca="1" si="5"/>
        <v>0</v>
      </c>
      <c r="T78" s="469">
        <f t="shared" ca="1" si="6"/>
        <v>0</v>
      </c>
      <c r="X78" s="55" t="str" cm="1">
        <f t="array" ref="X78">IFERROR(_xlfn.IFS(D78="","-",E78="","-",F78="","-",G78="","-"),"OK")</f>
        <v>-</v>
      </c>
      <c r="Y78" s="560" t="str" cm="1">
        <f t="array" ref="Y78">IFERROR(_xlfn.IFS(H78="","-"),"OK")</f>
        <v>-</v>
      </c>
      <c r="Z78" s="55" t="str" cm="1">
        <f t="array" ref="Z78">IFERROR(_xlfn.IFS(X78&amp;Y78="--","-"),"OK")</f>
        <v>-</v>
      </c>
    </row>
    <row r="79" spans="2:26">
      <c r="B79" s="55"/>
      <c r="C79" s="51" t="s">
        <v>85</v>
      </c>
      <c r="D79" s="444"/>
      <c r="E79" s="444"/>
      <c r="F79" s="444"/>
      <c r="G79" s="551"/>
      <c r="H79" s="553"/>
      <c r="I79" s="555" t="str" cm="1">
        <f t="array" ref="I79">_xlfn.IFS(Z79="-","-",H79&gt;SUM(D79:G79),H79,X79="OK",SUM(D79:G79),Y79="OK",H79)</f>
        <v>-</v>
      </c>
      <c r="J79" s="135"/>
      <c r="K79" s="550" t="str">
        <f t="shared" si="1"/>
        <v/>
      </c>
      <c r="L79" s="55"/>
      <c r="M79" s="387">
        <f ca="1">OFFSET('EM-Faktoren'!$C$1,N79-1,$M$50-2020+1)</f>
        <v>0.01</v>
      </c>
      <c r="N79" s="390">
        <v>27</v>
      </c>
      <c r="O79" s="391" t="str">
        <f ca="1">OFFSET('EM-Faktoren'!$B$4,N79-4,)</f>
        <v>Umweltwärme</v>
      </c>
      <c r="P79" s="469" t="e">
        <f t="shared" ca="1" si="2"/>
        <v>#VALUE!</v>
      </c>
      <c r="Q79" s="469">
        <f t="shared" ca="1" si="3"/>
        <v>0</v>
      </c>
      <c r="R79" s="469">
        <f t="shared" ca="1" si="4"/>
        <v>0</v>
      </c>
      <c r="S79" s="469">
        <f t="shared" ca="1" si="5"/>
        <v>0</v>
      </c>
      <c r="T79" s="469">
        <f t="shared" ca="1" si="6"/>
        <v>0</v>
      </c>
      <c r="X79" s="55" t="str" cm="1">
        <f t="array" ref="X79">IFERROR(_xlfn.IFS(D79="","-",E79="","-",F79="","-",G79="","-"),"OK")</f>
        <v>-</v>
      </c>
      <c r="Y79" s="560" t="str" cm="1">
        <f t="array" ref="Y79">IFERROR(_xlfn.IFS(H79="","-"),"OK")</f>
        <v>-</v>
      </c>
      <c r="Z79" s="55" t="str" cm="1">
        <f t="array" ref="Z79">IFERROR(_xlfn.IFS(X79&amp;Y79="--","-"),"OK")</f>
        <v>-</v>
      </c>
    </row>
    <row r="80" spans="2:26">
      <c r="B80" s="55"/>
      <c r="C80" s="51" t="s">
        <v>86</v>
      </c>
      <c r="D80" s="444"/>
      <c r="E80" s="444"/>
      <c r="F80" s="444"/>
      <c r="G80" s="551"/>
      <c r="H80" s="553"/>
      <c r="I80" s="555" t="str" cm="1">
        <f t="array" ref="I80">_xlfn.IFS(Z80="-","-",H80&gt;SUM(D80:G80),H80,X80="OK",SUM(D80:G80),Y80="OK",H80)</f>
        <v>-</v>
      </c>
      <c r="J80" s="135"/>
      <c r="K80" s="550" t="str">
        <f t="shared" si="1"/>
        <v/>
      </c>
      <c r="L80" s="55"/>
      <c r="M80" s="387">
        <f ca="1">OFFSET('EM-Faktoren'!$C$1,N80-1,$M$50-2020+1)</f>
        <v>0.01</v>
      </c>
      <c r="N80" s="390">
        <v>27</v>
      </c>
      <c r="O80" s="391" t="str">
        <f ca="1">OFFSET('EM-Faktoren'!$B$4,N80-4,)</f>
        <v>Umweltwärme</v>
      </c>
      <c r="P80" s="469" t="e">
        <f t="shared" ca="1" si="2"/>
        <v>#VALUE!</v>
      </c>
      <c r="Q80" s="469">
        <f t="shared" ca="1" si="3"/>
        <v>0</v>
      </c>
      <c r="R80" s="469">
        <f t="shared" ca="1" si="4"/>
        <v>0</v>
      </c>
      <c r="S80" s="469">
        <f t="shared" ca="1" si="5"/>
        <v>0</v>
      </c>
      <c r="T80" s="469">
        <f t="shared" ca="1" si="6"/>
        <v>0</v>
      </c>
      <c r="X80" s="55" t="str" cm="1">
        <f t="array" ref="X80">IFERROR(_xlfn.IFS(D80="","-",E80="","-",F80="","-",G80="","-"),"OK")</f>
        <v>-</v>
      </c>
      <c r="Y80" s="560" t="str" cm="1">
        <f t="array" ref="Y80">IFERROR(_xlfn.IFS(H80="","-"),"OK")</f>
        <v>-</v>
      </c>
      <c r="Z80" s="55" t="str" cm="1">
        <f t="array" ref="Z80">IFERROR(_xlfn.IFS(X80&amp;Y80="--","-"),"OK")</f>
        <v>-</v>
      </c>
    </row>
    <row r="81" spans="2:26">
      <c r="B81" s="55"/>
      <c r="C81" s="51" t="s">
        <v>87</v>
      </c>
      <c r="D81" s="444"/>
      <c r="E81" s="444"/>
      <c r="F81" s="444"/>
      <c r="G81" s="551"/>
      <c r="H81" s="553"/>
      <c r="I81" s="555" t="str" cm="1">
        <f t="array" ref="I81">_xlfn.IFS(Z81="-","-",H81&gt;SUM(D81:G81),H81,X81="OK",SUM(D81:G81),Y81="OK",H81)</f>
        <v>-</v>
      </c>
      <c r="J81" s="135"/>
      <c r="K81" s="550" t="str">
        <f t="shared" si="1"/>
        <v/>
      </c>
      <c r="L81" s="55"/>
      <c r="M81" s="387">
        <f ca="1">OFFSET('EM-Faktoren'!$C$1,N81-1,$M$50-2020+1)</f>
        <v>0.01</v>
      </c>
      <c r="N81" s="390">
        <v>27</v>
      </c>
      <c r="O81" s="391" t="str">
        <f ca="1">OFFSET('EM-Faktoren'!$B$4,N81-4,)</f>
        <v>Umweltwärme</v>
      </c>
      <c r="P81" s="469" t="e">
        <f t="shared" ca="1" si="2"/>
        <v>#VALUE!</v>
      </c>
      <c r="Q81" s="469">
        <f t="shared" ca="1" si="3"/>
        <v>0</v>
      </c>
      <c r="R81" s="469">
        <f t="shared" ca="1" si="4"/>
        <v>0</v>
      </c>
      <c r="S81" s="469">
        <f t="shared" ca="1" si="5"/>
        <v>0</v>
      </c>
      <c r="T81" s="469">
        <f t="shared" ca="1" si="6"/>
        <v>0</v>
      </c>
      <c r="X81" s="55" t="str" cm="1">
        <f t="array" ref="X81">IFERROR(_xlfn.IFS(D81="","-",E81="","-",F81="","-",G81="","-"),"OK")</f>
        <v>-</v>
      </c>
      <c r="Y81" s="560" t="str" cm="1">
        <f t="array" ref="Y81">IFERROR(_xlfn.IFS(H81="","-"),"OK")</f>
        <v>-</v>
      </c>
      <c r="Z81" s="55" t="str" cm="1">
        <f t="array" ref="Z81">IFERROR(_xlfn.IFS(X81&amp;Y81="--","-"),"OK")</f>
        <v>-</v>
      </c>
    </row>
    <row r="82" spans="2:26" ht="12" customHeight="1">
      <c r="B82" s="55"/>
      <c r="C82" s="51" t="s">
        <v>197</v>
      </c>
      <c r="D82" s="444"/>
      <c r="E82" s="444"/>
      <c r="F82" s="444"/>
      <c r="G82" s="551"/>
      <c r="H82" s="553"/>
      <c r="I82" s="555" t="str" cm="1">
        <f t="array" ref="I82">_xlfn.IFS(Z82="-","-",H82&gt;SUM(D82:G82),H82,X82="OK",SUM(D82:G82),Y82="OK",H82)</f>
        <v>-</v>
      </c>
      <c r="J82" s="135"/>
      <c r="K82" s="550" t="str">
        <f t="shared" si="1"/>
        <v/>
      </c>
      <c r="L82" s="55"/>
      <c r="M82" s="387">
        <f ca="1">OFFSET('EM-Faktoren'!$C$1,N82-1,$M$50-2020+1)</f>
        <v>0.2</v>
      </c>
      <c r="N82" s="390">
        <v>14</v>
      </c>
      <c r="O82" s="391" t="str">
        <f ca="1">OFFSET('EM-Faktoren'!$B$4,N82-4,)</f>
        <v>Sonstige</v>
      </c>
      <c r="P82" s="469" t="e">
        <f t="shared" ca="1" si="2"/>
        <v>#VALUE!</v>
      </c>
      <c r="Q82" s="469">
        <f t="shared" ca="1" si="3"/>
        <v>0</v>
      </c>
      <c r="R82" s="469">
        <f t="shared" ca="1" si="4"/>
        <v>0</v>
      </c>
      <c r="S82" s="469">
        <f t="shared" ca="1" si="5"/>
        <v>0</v>
      </c>
      <c r="T82" s="469">
        <f t="shared" ca="1" si="6"/>
        <v>0</v>
      </c>
      <c r="X82" s="55" t="str" cm="1">
        <f t="array" ref="X82">IFERROR(_xlfn.IFS(D82="","-",E82="","-",F82="","-",G82="","-"),"OK")</f>
        <v>-</v>
      </c>
      <c r="Y82" s="560" t="str" cm="1">
        <f t="array" ref="Y82">IFERROR(_xlfn.IFS(H82="","-"),"OK")</f>
        <v>-</v>
      </c>
      <c r="Z82" s="55" t="str" cm="1">
        <f t="array" ref="Z82">IFERROR(_xlfn.IFS(X82&amp;Y82="--","-"),"OK")</f>
        <v>-</v>
      </c>
    </row>
    <row r="83" spans="2:26">
      <c r="B83" s="55"/>
      <c r="C83" s="51" t="s">
        <v>206</v>
      </c>
      <c r="D83" s="444"/>
      <c r="E83" s="444"/>
      <c r="F83" s="444"/>
      <c r="G83" s="551"/>
      <c r="H83" s="554"/>
      <c r="I83" s="555" t="str" cm="1">
        <f t="array" ref="I83">_xlfn.IFS(Z83="-","-",H83&gt;SUM(D83:G83),H83,X83="OK",SUM(D83:G83),Y83="OK",H83)</f>
        <v>-</v>
      </c>
      <c r="J83" s="222"/>
      <c r="K83" s="550" t="str">
        <f t="shared" si="1"/>
        <v/>
      </c>
      <c r="L83" s="55"/>
      <c r="M83" s="392">
        <f ca="1">OFFSET('EM-Faktoren'!$C$1,N83-1,$M$50-2020+1)</f>
        <v>0.05</v>
      </c>
      <c r="N83" s="393">
        <v>28</v>
      </c>
      <c r="O83" s="473" t="str">
        <f ca="1">OFFSET('EM-Faktoren'!$B$4,N83-4,)</f>
        <v>sonstige Erneuerbare</v>
      </c>
      <c r="P83" s="470" t="e">
        <f t="shared" ca="1" si="2"/>
        <v>#VALUE!</v>
      </c>
      <c r="Q83" s="470">
        <f t="shared" ca="1" si="3"/>
        <v>0</v>
      </c>
      <c r="R83" s="470">
        <f t="shared" ca="1" si="4"/>
        <v>0</v>
      </c>
      <c r="S83" s="470">
        <f t="shared" ca="1" si="5"/>
        <v>0</v>
      </c>
      <c r="T83" s="470">
        <f t="shared" ca="1" si="6"/>
        <v>0</v>
      </c>
      <c r="X83" s="55" t="str" cm="1">
        <f t="array" ref="X83">IFERROR(_xlfn.IFS(D83="","-",E83="","-",F83="","-",G83="","-"),"OK")</f>
        <v>-</v>
      </c>
      <c r="Y83" s="560" t="str" cm="1">
        <f t="array" ref="Y83">IFERROR(_xlfn.IFS(H83="","-"),"OK")</f>
        <v>-</v>
      </c>
      <c r="Z83" s="55" t="str" cm="1">
        <f t="array" ref="Z83">IFERROR(_xlfn.IFS(X83&amp;Y83="--","-"),"OK")</f>
        <v>-</v>
      </c>
    </row>
    <row r="84" spans="2:26">
      <c r="B84" s="55"/>
      <c r="C84" s="133" t="s">
        <v>89</v>
      </c>
      <c r="D84" s="445">
        <f>SUM(D52:D83)</f>
        <v>0</v>
      </c>
      <c r="E84" s="445">
        <f>SUM(E52:E83)</f>
        <v>0</v>
      </c>
      <c r="F84" s="445">
        <f>SUM(F52:F83)</f>
        <v>0</v>
      </c>
      <c r="G84" s="445">
        <f>SUM(G52:G83)</f>
        <v>0</v>
      </c>
      <c r="H84" s="445">
        <f>SUM(H52:H83)</f>
        <v>0</v>
      </c>
      <c r="I84" s="445">
        <f t="shared" ref="I84" si="12">IF(SUM(D84:G84)&gt;0,SUM(D84:G84),H84)</f>
        <v>0</v>
      </c>
      <c r="J84" s="132"/>
      <c r="K84" s="55"/>
      <c r="L84" s="55"/>
      <c r="P84" s="471" t="e">
        <f ca="1">SUM(P52:P83)</f>
        <v>#VALUE!</v>
      </c>
      <c r="Q84" s="472">
        <f ca="1">SUM(Q52:Q83)</f>
        <v>0</v>
      </c>
      <c r="R84" s="472">
        <f ca="1">SUM(R52:R83)</f>
        <v>0</v>
      </c>
      <c r="S84" s="472">
        <f ca="1">SUM(S52:S83)</f>
        <v>0</v>
      </c>
      <c r="T84" s="472">
        <f ca="1">SUM(T52:T83)</f>
        <v>0</v>
      </c>
      <c r="Y84" s="560"/>
    </row>
    <row r="85" spans="2:26">
      <c r="B85" s="55"/>
      <c r="C85" s="86"/>
      <c r="D85" s="91"/>
      <c r="E85" s="221"/>
      <c r="F85" s="207"/>
      <c r="G85" s="207"/>
      <c r="H85" s="104"/>
      <c r="I85" s="550" t="str">
        <f>IF(SUM(D84:G84)&gt;0,IF(H84&gt;0,"Fehler: entweder Aufteilug nach Sektoren ODER Gesammtsumme",""),"")</f>
        <v/>
      </c>
      <c r="J85" s="55"/>
      <c r="K85" s="55"/>
      <c r="L85" s="55"/>
    </row>
    <row r="86" spans="2:26">
      <c r="B86" s="55"/>
      <c r="C86" s="546" t="s">
        <v>1532</v>
      </c>
      <c r="D86" s="91"/>
      <c r="E86" s="221"/>
      <c r="F86" s="207"/>
      <c r="G86" s="207"/>
      <c r="H86" s="104"/>
      <c r="I86" s="104"/>
      <c r="J86" s="55"/>
      <c r="K86" s="55"/>
      <c r="L86" s="55"/>
    </row>
    <row r="87" spans="2:26" ht="28.75" customHeight="1">
      <c r="B87" s="55"/>
      <c r="C87" s="379" t="str">
        <f>'B-Bestandsanalyse'!$C$45</f>
        <v>Endenergieverbrauch Wärme</v>
      </c>
      <c r="D87" s="610" t="s">
        <v>1525</v>
      </c>
      <c r="E87" s="611"/>
      <c r="F87" s="611"/>
      <c r="G87" s="612"/>
      <c r="H87" s="616"/>
      <c r="I87" s="608"/>
      <c r="J87" s="608"/>
      <c r="K87" s="55"/>
      <c r="L87" s="55"/>
    </row>
    <row r="88" spans="2:26">
      <c r="B88" s="55"/>
      <c r="C88" s="381">
        <v>2035</v>
      </c>
      <c r="D88" s="613"/>
      <c r="E88" s="614"/>
      <c r="F88" s="614"/>
      <c r="G88" s="615"/>
      <c r="H88" s="617"/>
      <c r="I88" s="609"/>
      <c r="J88" s="609"/>
      <c r="K88" s="55"/>
      <c r="L88" s="55"/>
      <c r="M88" s="317">
        <v>2035</v>
      </c>
    </row>
    <row r="89" spans="2:26" ht="60.5" customHeight="1">
      <c r="B89" s="55"/>
      <c r="C89" s="379" t="s">
        <v>165</v>
      </c>
      <c r="D89" s="382" t="s">
        <v>61</v>
      </c>
      <c r="E89" s="382" t="s">
        <v>62</v>
      </c>
      <c r="F89" s="382" t="s">
        <v>63</v>
      </c>
      <c r="G89" s="382" t="s">
        <v>64</v>
      </c>
      <c r="H89" s="378" t="s">
        <v>1526</v>
      </c>
      <c r="I89" s="323" t="s">
        <v>65</v>
      </c>
      <c r="J89" s="120" t="s">
        <v>135</v>
      </c>
      <c r="K89" s="55"/>
      <c r="L89" s="55"/>
      <c r="M89" s="309" t="s">
        <v>1365</v>
      </c>
      <c r="N89" s="309" t="s">
        <v>1338</v>
      </c>
      <c r="O89" s="309" t="s">
        <v>1339</v>
      </c>
      <c r="P89" s="309" t="s">
        <v>1367</v>
      </c>
      <c r="Q89" s="309" t="s">
        <v>61</v>
      </c>
      <c r="R89" s="309" t="s">
        <v>62</v>
      </c>
      <c r="S89" s="309" t="s">
        <v>1506</v>
      </c>
      <c r="T89" s="309" t="s">
        <v>64</v>
      </c>
    </row>
    <row r="90" spans="2:26" ht="14.75" customHeight="1">
      <c r="B90" s="55"/>
      <c r="C90" s="51" t="s">
        <v>66</v>
      </c>
      <c r="D90" s="444"/>
      <c r="E90" s="444"/>
      <c r="F90" s="444"/>
      <c r="G90" s="551"/>
      <c r="H90" s="552"/>
      <c r="I90" s="555" t="str" cm="1">
        <f t="array" ref="I90">_xlfn.IFS(Z90="-","-",H90&gt;SUM(D90:G90),H90,X90="OK",SUM(D90:G90),Y90="OK",H90)</f>
        <v>-</v>
      </c>
      <c r="J90" s="135"/>
      <c r="K90" s="550" t="str">
        <f>IF(SUM(D90:G90)&gt;0,IF(H90&gt;0,"Fehler: entweder Aufteilug nach Sektoren ODER Gesammtsumme",""),"")</f>
        <v/>
      </c>
      <c r="L90" s="55"/>
      <c r="M90" s="386">
        <f ca="1">OFFSET('EM-Faktoren'!$C$1,N90-1,$M$88-2020-3)</f>
        <v>0.441</v>
      </c>
      <c r="N90" s="388">
        <v>10</v>
      </c>
      <c r="O90" s="389" t="str">
        <f ca="1">OFFSET('EM-Faktoren'!$B$4,N90-4,)</f>
        <v>Braunkohle</v>
      </c>
      <c r="P90" s="468" t="e">
        <f ca="1">+I90*M90</f>
        <v>#VALUE!</v>
      </c>
      <c r="Q90" s="468">
        <f ca="1">D90*$M90</f>
        <v>0</v>
      </c>
      <c r="R90" s="468">
        <f t="shared" ref="R90:T90" ca="1" si="13">E90*$M90</f>
        <v>0</v>
      </c>
      <c r="S90" s="468">
        <f t="shared" ca="1" si="13"/>
        <v>0</v>
      </c>
      <c r="T90" s="468">
        <f t="shared" ca="1" si="13"/>
        <v>0</v>
      </c>
      <c r="X90" s="55" t="str" cm="1">
        <f t="array" ref="X90">IFERROR(_xlfn.IFS(D90="","-",E90="","-",F90="","-",G90="","-"),"OK")</f>
        <v>-</v>
      </c>
      <c r="Y90" s="560" t="str" cm="1">
        <f t="array" ref="Y90">IFERROR(_xlfn.IFS(H90="","-"),"OK")</f>
        <v>-</v>
      </c>
      <c r="Z90" s="55" t="str" cm="1">
        <f t="array" ref="Z90">IFERROR(_xlfn.IFS(X90&amp;Y90="--","-"),"OK")</f>
        <v>-</v>
      </c>
    </row>
    <row r="91" spans="2:26" ht="14.75" customHeight="1">
      <c r="B91" s="55"/>
      <c r="C91" s="51" t="s">
        <v>67</v>
      </c>
      <c r="D91" s="444"/>
      <c r="E91" s="444"/>
      <c r="F91" s="444"/>
      <c r="G91" s="551"/>
      <c r="H91" s="553"/>
      <c r="I91" s="555" t="str" cm="1">
        <f t="array" ref="I91">_xlfn.IFS(Z91="-","-",H91&gt;SUM(D91:G91),H91,X91="OK",SUM(D91:G91),Y91="OK",H91)</f>
        <v>-</v>
      </c>
      <c r="J91" s="135"/>
      <c r="K91" s="550" t="str">
        <f t="shared" ref="K91:K121" si="14">IF(SUM(D91:G91)&gt;0,IF(H91&gt;0,"Fehler: entweder Aufteilug nach Sektoren ODER Gesammtsumme",""),"")</f>
        <v/>
      </c>
      <c r="L91" s="55"/>
      <c r="M91" s="387">
        <f ca="1">OFFSET('EM-Faktoren'!$C$1,N91-1,$M$88-2020-3)</f>
        <v>0.433</v>
      </c>
      <c r="N91" s="390">
        <v>9</v>
      </c>
      <c r="O91" s="391" t="str">
        <f ca="1">OFFSET('EM-Faktoren'!$B$4,N91-4,)</f>
        <v>Kohlen (Steinkohle)</v>
      </c>
      <c r="P91" s="469" t="e">
        <f t="shared" ref="P91:P121" ca="1" si="15">+I91*M91</f>
        <v>#VALUE!</v>
      </c>
      <c r="Q91" s="469">
        <f t="shared" ref="Q91:Q121" ca="1" si="16">D91*$M91</f>
        <v>0</v>
      </c>
      <c r="R91" s="469">
        <f t="shared" ref="R91:R121" ca="1" si="17">E91*$M91</f>
        <v>0</v>
      </c>
      <c r="S91" s="469">
        <f t="shared" ref="S91:S121" ca="1" si="18">F91*$M91</f>
        <v>0</v>
      </c>
      <c r="T91" s="469">
        <f t="shared" ref="T91:T121" ca="1" si="19">G91*$M91</f>
        <v>0</v>
      </c>
      <c r="X91" s="55" t="str" cm="1">
        <f t="array" ref="X91">IFERROR(_xlfn.IFS(D91="","-",E91="","-",F91="","-",G91="","-"),"OK")</f>
        <v>-</v>
      </c>
      <c r="Y91" s="560" t="str" cm="1">
        <f t="array" ref="Y91">IFERROR(_xlfn.IFS(H91="","-"),"OK")</f>
        <v>-</v>
      </c>
      <c r="Z91" s="55" t="str" cm="1">
        <f t="array" ref="Z91">IFERROR(_xlfn.IFS(X91&amp;Y91="--","-"),"OK")</f>
        <v>-</v>
      </c>
    </row>
    <row r="92" spans="2:26">
      <c r="B92" s="55"/>
      <c r="C92" s="51" t="s">
        <v>68</v>
      </c>
      <c r="D92" s="444"/>
      <c r="E92" s="444"/>
      <c r="F92" s="444"/>
      <c r="G92" s="551"/>
      <c r="H92" s="553"/>
      <c r="I92" s="555" t="str" cm="1">
        <f t="array" ref="I92">_xlfn.IFS(Z92="-","-",H92&gt;SUM(D92:G92),H92,X92="OK",SUM(D92:G92),Y92="OK",H92)</f>
        <v>-</v>
      </c>
      <c r="J92" s="135"/>
      <c r="K92" s="550" t="str">
        <f t="shared" si="14"/>
        <v/>
      </c>
      <c r="L92" s="55"/>
      <c r="M92" s="387">
        <f ca="1">OFFSET('EM-Faktoren'!$C$1,N92-1,$M$88-2020-3)</f>
        <v>0.25700000000000001</v>
      </c>
      <c r="N92" s="390">
        <v>5</v>
      </c>
      <c r="O92" s="391" t="str">
        <f ca="1">OFFSET('EM-Faktoren'!$B$4,N92-4,)</f>
        <v>Erdgas</v>
      </c>
      <c r="P92" s="469" t="e">
        <f t="shared" ca="1" si="15"/>
        <v>#VALUE!</v>
      </c>
      <c r="Q92" s="469">
        <f t="shared" ca="1" si="16"/>
        <v>0</v>
      </c>
      <c r="R92" s="469">
        <f t="shared" ca="1" si="17"/>
        <v>0</v>
      </c>
      <c r="S92" s="469">
        <f t="shared" ca="1" si="18"/>
        <v>0</v>
      </c>
      <c r="T92" s="469">
        <f t="shared" ca="1" si="19"/>
        <v>0</v>
      </c>
      <c r="X92" s="55" t="str" cm="1">
        <f t="array" ref="X92">IFERROR(_xlfn.IFS(D92="","-",E92="","-",F92="","-",G92="","-"),"OK")</f>
        <v>-</v>
      </c>
      <c r="Y92" s="560" t="str" cm="1">
        <f t="array" ref="Y92">IFERROR(_xlfn.IFS(H92="","-"),"OK")</f>
        <v>-</v>
      </c>
      <c r="Z92" s="55" t="str" cm="1">
        <f t="array" ref="Z92">IFERROR(_xlfn.IFS(X92&amp;Y92="--","-"),"OK")</f>
        <v>-</v>
      </c>
    </row>
    <row r="93" spans="2:26" ht="14.75" customHeight="1">
      <c r="B93" s="55"/>
      <c r="C93" s="51" t="s">
        <v>69</v>
      </c>
      <c r="D93" s="444"/>
      <c r="E93" s="444"/>
      <c r="F93" s="444"/>
      <c r="G93" s="551"/>
      <c r="H93" s="553"/>
      <c r="I93" s="555" t="str" cm="1">
        <f t="array" ref="I93">_xlfn.IFS(Z93="-","-",H93&gt;SUM(D93:G93),H93,X93="OK",SUM(D93:G93),Y93="OK",H93)</f>
        <v>-</v>
      </c>
      <c r="J93" s="135"/>
      <c r="K93" s="550" t="str">
        <f t="shared" si="14"/>
        <v/>
      </c>
      <c r="L93" s="55"/>
      <c r="M93" s="387">
        <f ca="1">OFFSET('EM-Faktoren'!$C$1,N93-1,$M$88-2020-3)</f>
        <v>0.29499999999999998</v>
      </c>
      <c r="N93" s="390">
        <v>7</v>
      </c>
      <c r="O93" s="391" t="str">
        <f ca="1">OFFSET('EM-Faktoren'!$B$4,N93-4,)</f>
        <v>Flüssiggas</v>
      </c>
      <c r="P93" s="469" t="e">
        <f t="shared" ca="1" si="15"/>
        <v>#VALUE!</v>
      </c>
      <c r="Q93" s="469">
        <f t="shared" ca="1" si="16"/>
        <v>0</v>
      </c>
      <c r="R93" s="469">
        <f t="shared" ca="1" si="17"/>
        <v>0</v>
      </c>
      <c r="S93" s="469">
        <f t="shared" ca="1" si="18"/>
        <v>0</v>
      </c>
      <c r="T93" s="469">
        <f t="shared" ca="1" si="19"/>
        <v>0</v>
      </c>
      <c r="X93" s="55" t="str" cm="1">
        <f t="array" ref="X93">IFERROR(_xlfn.IFS(D93="","-",E93="","-",F93="","-",G93="","-"),"OK")</f>
        <v>-</v>
      </c>
      <c r="Y93" s="560" t="str" cm="1">
        <f t="array" ref="Y93">IFERROR(_xlfn.IFS(H93="","-"),"OK")</f>
        <v>-</v>
      </c>
      <c r="Z93" s="55" t="str" cm="1">
        <f t="array" ref="Z93">IFERROR(_xlfn.IFS(X93&amp;Y93="--","-"),"OK")</f>
        <v>-</v>
      </c>
    </row>
    <row r="94" spans="2:26">
      <c r="B94" s="55"/>
      <c r="C94" s="51" t="s">
        <v>70</v>
      </c>
      <c r="D94" s="444"/>
      <c r="E94" s="444"/>
      <c r="F94" s="444"/>
      <c r="G94" s="551"/>
      <c r="H94" s="553"/>
      <c r="I94" s="555" t="str" cm="1">
        <f t="array" ref="I94">_xlfn.IFS(Z94="-","-",H94&gt;SUM(D94:G94),H94,X94="OK",SUM(D94:G94),Y94="OK",H94)</f>
        <v>-</v>
      </c>
      <c r="J94" s="135"/>
      <c r="K94" s="550" t="str">
        <f t="shared" si="14"/>
        <v/>
      </c>
      <c r="L94" s="55"/>
      <c r="M94" s="387">
        <f ca="1">OFFSET('EM-Faktoren'!$C$1,N94-1,$M$88-2020-3)</f>
        <v>0.311</v>
      </c>
      <c r="N94" s="390">
        <v>6</v>
      </c>
      <c r="O94" s="391" t="str">
        <f ca="1">OFFSET('EM-Faktoren'!$B$4,N94-4,)</f>
        <v>Heizöl</v>
      </c>
      <c r="P94" s="469" t="e">
        <f t="shared" ca="1" si="15"/>
        <v>#VALUE!</v>
      </c>
      <c r="Q94" s="469">
        <f t="shared" ca="1" si="16"/>
        <v>0</v>
      </c>
      <c r="R94" s="469">
        <f t="shared" ca="1" si="17"/>
        <v>0</v>
      </c>
      <c r="S94" s="469">
        <f t="shared" ca="1" si="18"/>
        <v>0</v>
      </c>
      <c r="T94" s="469">
        <f t="shared" ca="1" si="19"/>
        <v>0</v>
      </c>
      <c r="X94" s="55" t="str" cm="1">
        <f t="array" ref="X94">IFERROR(_xlfn.IFS(D94="","-",E94="","-",F94="","-",G94="","-"),"OK")</f>
        <v>-</v>
      </c>
      <c r="Y94" s="560" t="str" cm="1">
        <f t="array" ref="Y94">IFERROR(_xlfn.IFS(H94="","-"),"OK")</f>
        <v>-</v>
      </c>
      <c r="Z94" s="55" t="str" cm="1">
        <f t="array" ref="Z94">IFERROR(_xlfn.IFS(X94&amp;Y94="--","-"),"OK")</f>
        <v>-</v>
      </c>
    </row>
    <row r="95" spans="2:26" ht="14.75" customHeight="1">
      <c r="B95" s="55"/>
      <c r="C95" s="51" t="s">
        <v>71</v>
      </c>
      <c r="D95" s="444"/>
      <c r="E95" s="444"/>
      <c r="F95" s="444"/>
      <c r="G95" s="551"/>
      <c r="H95" s="553"/>
      <c r="I95" s="555" t="str" cm="1">
        <f t="array" ref="I95">_xlfn.IFS(Z95="-","-",H95&gt;SUM(D95:G95),H95,X95="OK",SUM(D95:G95),Y95="OK",H95)</f>
        <v>-</v>
      </c>
      <c r="J95" s="135"/>
      <c r="K95" s="550" t="str">
        <f t="shared" si="14"/>
        <v/>
      </c>
      <c r="L95" s="55"/>
      <c r="M95" s="387">
        <f ca="1">OFFSET('EM-Faktoren'!$C$1,N95-1,$M$88-2020-3)</f>
        <v>0.05</v>
      </c>
      <c r="N95" s="390">
        <v>12</v>
      </c>
      <c r="O95" s="391" t="str">
        <f ca="1">OFFSET('EM-Faktoren'!$B$4,N95-4,)</f>
        <v>Wasserstoff</v>
      </c>
      <c r="P95" s="469" t="e">
        <f t="shared" ca="1" si="15"/>
        <v>#VALUE!</v>
      </c>
      <c r="Q95" s="469">
        <f t="shared" ca="1" si="16"/>
        <v>0</v>
      </c>
      <c r="R95" s="469">
        <f t="shared" ca="1" si="17"/>
        <v>0</v>
      </c>
      <c r="S95" s="469">
        <f t="shared" ca="1" si="18"/>
        <v>0</v>
      </c>
      <c r="T95" s="469">
        <f t="shared" ca="1" si="19"/>
        <v>0</v>
      </c>
      <c r="X95" s="55" t="str" cm="1">
        <f t="array" ref="X95">IFERROR(_xlfn.IFS(D95="","-",E95="","-",F95="","-",G95="","-"),"OK")</f>
        <v>-</v>
      </c>
      <c r="Y95" s="560" t="str" cm="1">
        <f t="array" ref="Y95">IFERROR(_xlfn.IFS(H95="","-"),"OK")</f>
        <v>-</v>
      </c>
      <c r="Z95" s="55" t="str" cm="1">
        <f t="array" ref="Z95">IFERROR(_xlfn.IFS(X95&amp;Y95="--","-"),"OK")</f>
        <v>-</v>
      </c>
    </row>
    <row r="96" spans="2:26">
      <c r="B96" s="55"/>
      <c r="C96" s="192" t="s">
        <v>72</v>
      </c>
      <c r="D96" s="444"/>
      <c r="E96" s="444"/>
      <c r="F96" s="444"/>
      <c r="G96" s="551"/>
      <c r="H96" s="553"/>
      <c r="I96" s="555" t="str" cm="1">
        <f t="array" ref="I96">_xlfn.IFS(Z96="-","-",H96&gt;SUM(D96:G96),H96,X96="OK",SUM(D96:G96),Y96="OK",H96)</f>
        <v>-</v>
      </c>
      <c r="J96" s="135"/>
      <c r="K96" s="550" t="str">
        <f t="shared" si="14"/>
        <v/>
      </c>
      <c r="L96" s="55"/>
      <c r="M96" s="387">
        <f ca="1">OFFSET('EM-Faktoren'!$C$1,N96-1,$M$88-2020-3)</f>
        <v>4.1000000000000002E-2</v>
      </c>
      <c r="N96" s="390">
        <v>13</v>
      </c>
      <c r="O96" s="391" t="str">
        <f ca="1">OFFSET('EM-Faktoren'!$B$4,N96-4,)</f>
        <v>PtX</v>
      </c>
      <c r="P96" s="469" t="e">
        <f t="shared" ca="1" si="15"/>
        <v>#VALUE!</v>
      </c>
      <c r="Q96" s="469">
        <f t="shared" ca="1" si="16"/>
        <v>0</v>
      </c>
      <c r="R96" s="469">
        <f t="shared" ca="1" si="17"/>
        <v>0</v>
      </c>
      <c r="S96" s="469">
        <f t="shared" ca="1" si="18"/>
        <v>0</v>
      </c>
      <c r="T96" s="469">
        <f t="shared" ca="1" si="19"/>
        <v>0</v>
      </c>
      <c r="X96" s="55" t="str" cm="1">
        <f t="array" ref="X96">IFERROR(_xlfn.IFS(D96="","-",E96="","-",F96="","-",G96="","-"),"OK")</f>
        <v>-</v>
      </c>
      <c r="Y96" s="560" t="str" cm="1">
        <f t="array" ref="Y96">IFERROR(_xlfn.IFS(H96="","-"),"OK")</f>
        <v>-</v>
      </c>
      <c r="Z96" s="55" t="str" cm="1">
        <f t="array" ref="Z96">IFERROR(_xlfn.IFS(X96&amp;Y96="--","-"),"OK")</f>
        <v>-</v>
      </c>
    </row>
    <row r="97" spans="2:26" ht="14.75" customHeight="1">
      <c r="B97" s="55"/>
      <c r="C97" s="51" t="s">
        <v>73</v>
      </c>
      <c r="D97" s="444"/>
      <c r="E97" s="444"/>
      <c r="F97" s="444"/>
      <c r="G97" s="551"/>
      <c r="H97" s="553"/>
      <c r="I97" s="555" t="str" cm="1">
        <f t="array" ref="I97">_xlfn.IFS(Z97="-","-",H97&gt;SUM(D97:G97),H97,X97="OK",SUM(D97:G97),Y97="OK",H97)</f>
        <v>-</v>
      </c>
      <c r="J97" s="135"/>
      <c r="K97" s="550" t="str">
        <f t="shared" si="14"/>
        <v/>
      </c>
      <c r="L97" s="55"/>
      <c r="M97" s="387">
        <f ca="1">OFFSET('EM-Faktoren'!$C$1,N97-1,$M$88-2020-3)</f>
        <v>0.13500000000000001</v>
      </c>
      <c r="N97" s="390">
        <v>22</v>
      </c>
      <c r="O97" s="391" t="str">
        <f ca="1">OFFSET('EM-Faktoren'!$B$4,N97-4,)</f>
        <v>Deponiegas/Grubengas</v>
      </c>
      <c r="P97" s="469" t="e">
        <f t="shared" ca="1" si="15"/>
        <v>#VALUE!</v>
      </c>
      <c r="Q97" s="469">
        <f t="shared" ca="1" si="16"/>
        <v>0</v>
      </c>
      <c r="R97" s="469">
        <f t="shared" ca="1" si="17"/>
        <v>0</v>
      </c>
      <c r="S97" s="469">
        <f t="shared" ca="1" si="18"/>
        <v>0</v>
      </c>
      <c r="T97" s="469">
        <f t="shared" ca="1" si="19"/>
        <v>0</v>
      </c>
      <c r="X97" s="55" t="str" cm="1">
        <f t="array" ref="X97">IFERROR(_xlfn.IFS(D97="","-",E97="","-",F97="","-",G97="","-"),"OK")</f>
        <v>-</v>
      </c>
      <c r="Y97" s="560" t="str" cm="1">
        <f t="array" ref="Y97">IFERROR(_xlfn.IFS(H97="","-"),"OK")</f>
        <v>-</v>
      </c>
      <c r="Z97" s="55" t="str" cm="1">
        <f t="array" ref="Z97">IFERROR(_xlfn.IFS(X97&amp;Y97="--","-"),"OK")</f>
        <v>-</v>
      </c>
    </row>
    <row r="98" spans="2:26">
      <c r="B98" s="55"/>
      <c r="C98" s="51" t="s">
        <v>74</v>
      </c>
      <c r="D98" s="444"/>
      <c r="E98" s="444"/>
      <c r="F98" s="444"/>
      <c r="G98" s="551"/>
      <c r="H98" s="553"/>
      <c r="I98" s="555" t="str" cm="1">
        <f t="array" ref="I98">_xlfn.IFS(Z98="-","-",H98&gt;SUM(D98:G98),H98,X98="OK",SUM(D98:G98),Y98="OK",H98)</f>
        <v>-</v>
      </c>
      <c r="J98" s="135"/>
      <c r="K98" s="550" t="str">
        <f t="shared" si="14"/>
        <v/>
      </c>
      <c r="L98" s="55"/>
      <c r="M98" s="387">
        <f ca="1">OFFSET('EM-Faktoren'!$C$1,N98-1,$M$88-2020-3)</f>
        <v>0.121</v>
      </c>
      <c r="N98" s="390">
        <v>23</v>
      </c>
      <c r="O98" s="391" t="str">
        <f ca="1">OFFSET('EM-Faktoren'!$B$4,N98-4,)</f>
        <v>Abfall</v>
      </c>
      <c r="P98" s="469" t="e">
        <f t="shared" ca="1" si="15"/>
        <v>#VALUE!</v>
      </c>
      <c r="Q98" s="469">
        <f t="shared" ca="1" si="16"/>
        <v>0</v>
      </c>
      <c r="R98" s="469">
        <f t="shared" ca="1" si="17"/>
        <v>0</v>
      </c>
      <c r="S98" s="469">
        <f t="shared" ca="1" si="18"/>
        <v>0</v>
      </c>
      <c r="T98" s="469">
        <f t="shared" ca="1" si="19"/>
        <v>0</v>
      </c>
      <c r="X98" s="55" t="str" cm="1">
        <f t="array" ref="X98">IFERROR(_xlfn.IFS(D98="","-",E98="","-",F98="","-",G98="","-"),"OK")</f>
        <v>-</v>
      </c>
      <c r="Y98" s="560" t="str" cm="1">
        <f t="array" ref="Y98">IFERROR(_xlfn.IFS(H98="","-"),"OK")</f>
        <v>-</v>
      </c>
      <c r="Z98" s="55" t="str" cm="1">
        <f t="array" ref="Z98">IFERROR(_xlfn.IFS(X98&amp;Y98="--","-"),"OK")</f>
        <v>-</v>
      </c>
    </row>
    <row r="99" spans="2:26">
      <c r="B99" s="55"/>
      <c r="C99" s="51" t="s">
        <v>75</v>
      </c>
      <c r="D99" s="444"/>
      <c r="E99" s="444"/>
      <c r="F99" s="444"/>
      <c r="G99" s="551"/>
      <c r="H99" s="553"/>
      <c r="I99" s="555" t="str" cm="1">
        <f t="array" ref="I99">_xlfn.IFS(Z99="-","-",H99&gt;SUM(D99:G99),H99,X99="OK",SUM(D99:G99),Y99="OK",H99)</f>
        <v>-</v>
      </c>
      <c r="J99" s="135"/>
      <c r="K99" s="550" t="str">
        <f t="shared" si="14"/>
        <v/>
      </c>
      <c r="L99" s="55"/>
      <c r="M99" s="387">
        <f ca="1">OFFSET('EM-Faktoren'!$C$1,N99-1,$M$88-2020-3)</f>
        <v>0.121</v>
      </c>
      <c r="N99" s="390">
        <v>23</v>
      </c>
      <c r="O99" s="391" t="str">
        <f ca="1">OFFSET('EM-Faktoren'!$B$4,N99-4,)</f>
        <v>Abfall</v>
      </c>
      <c r="P99" s="469" t="e">
        <f t="shared" ca="1" si="15"/>
        <v>#VALUE!</v>
      </c>
      <c r="Q99" s="469">
        <f t="shared" ca="1" si="16"/>
        <v>0</v>
      </c>
      <c r="R99" s="469">
        <f t="shared" ca="1" si="17"/>
        <v>0</v>
      </c>
      <c r="S99" s="469">
        <f t="shared" ca="1" si="18"/>
        <v>0</v>
      </c>
      <c r="T99" s="469">
        <f t="shared" ca="1" si="19"/>
        <v>0</v>
      </c>
      <c r="X99" s="55" t="str" cm="1">
        <f t="array" ref="X99">IFERROR(_xlfn.IFS(D99="","-",E99="","-",F99="","-",G99="","-"),"OK")</f>
        <v>-</v>
      </c>
      <c r="Y99" s="560" t="str" cm="1">
        <f t="array" ref="Y99">IFERROR(_xlfn.IFS(H99="","-"),"OK")</f>
        <v>-</v>
      </c>
      <c r="Z99" s="55" t="str" cm="1">
        <f t="array" ref="Z99">IFERROR(_xlfn.IFS(X99&amp;Y99="--","-"),"OK")</f>
        <v>-</v>
      </c>
    </row>
    <row r="100" spans="2:26">
      <c r="B100" s="55"/>
      <c r="C100" s="51" t="s">
        <v>1524</v>
      </c>
      <c r="D100" s="444"/>
      <c r="E100" s="444"/>
      <c r="F100" s="444"/>
      <c r="G100" s="551"/>
      <c r="H100" s="553"/>
      <c r="I100" s="555" t="str" cm="1">
        <f t="array" ref="I100">_xlfn.IFS(Z100="-","-",H100&gt;SUM(D100:G100),H100,X100="OK",SUM(D100:G100),Y100="OK",H100)</f>
        <v>-</v>
      </c>
      <c r="J100" s="135"/>
      <c r="K100" s="550" t="str">
        <f t="shared" si="14"/>
        <v/>
      </c>
      <c r="L100" s="55"/>
      <c r="M100" s="387">
        <f ca="1">OFFSET('EM-Faktoren'!$C$1,N100-1,$M$88-2020-3)</f>
        <v>0.01</v>
      </c>
      <c r="N100" s="390">
        <v>27</v>
      </c>
      <c r="O100" s="391" t="str">
        <f ca="1">OFFSET('EM-Faktoren'!$B$4,N100-4,)</f>
        <v>Umweltwärme</v>
      </c>
      <c r="P100" s="469" t="e">
        <f t="shared" ca="1" si="15"/>
        <v>#VALUE!</v>
      </c>
      <c r="Q100" s="469">
        <f t="shared" ca="1" si="16"/>
        <v>0</v>
      </c>
      <c r="R100" s="469">
        <f t="shared" ca="1" si="17"/>
        <v>0</v>
      </c>
      <c r="S100" s="469">
        <f t="shared" ca="1" si="18"/>
        <v>0</v>
      </c>
      <c r="T100" s="469">
        <f t="shared" ca="1" si="19"/>
        <v>0</v>
      </c>
      <c r="X100" s="55" t="str" cm="1">
        <f t="array" ref="X100">IFERROR(_xlfn.IFS(D100="","-",E100="","-",F100="","-",G100="","-"),"OK")</f>
        <v>-</v>
      </c>
      <c r="Y100" s="560" t="str" cm="1">
        <f t="array" ref="Y100">IFERROR(_xlfn.IFS(H100="","-"),"OK")</f>
        <v>-</v>
      </c>
      <c r="Z100" s="55" t="str" cm="1">
        <f t="array" ref="Z100">IFERROR(_xlfn.IFS(X100&amp;Y100="--","-"),"OK")</f>
        <v>-</v>
      </c>
    </row>
    <row r="101" spans="2:26">
      <c r="B101" s="55"/>
      <c r="C101" s="51" t="s">
        <v>1522</v>
      </c>
      <c r="D101" s="444"/>
      <c r="E101" s="444"/>
      <c r="F101" s="444"/>
      <c r="G101" s="551"/>
      <c r="H101" s="553"/>
      <c r="I101" s="555" t="str" cm="1">
        <f t="array" ref="I101">_xlfn.IFS(Z101="-","-",H101&gt;SUM(D101:G101),H101,X101="OK",SUM(D101:G101),Y101="OK",H101)</f>
        <v>-</v>
      </c>
      <c r="J101" s="135"/>
      <c r="K101" s="550" t="str">
        <f t="shared" si="14"/>
        <v/>
      </c>
      <c r="L101" s="55"/>
      <c r="M101" s="387">
        <f ca="1">OFFSET('EM-Faktoren'!$C$1,N101-1,$M$88-2020-3)</f>
        <v>0.01</v>
      </c>
      <c r="N101" s="390">
        <v>27</v>
      </c>
      <c r="O101" s="391" t="str">
        <f ca="1">OFFSET('EM-Faktoren'!$B$4,N101-4,)</f>
        <v>Umweltwärme</v>
      </c>
      <c r="P101" s="469" t="e">
        <f t="shared" ca="1" si="15"/>
        <v>#VALUE!</v>
      </c>
      <c r="Q101" s="469">
        <f t="shared" ca="1" si="16"/>
        <v>0</v>
      </c>
      <c r="R101" s="469">
        <f t="shared" ca="1" si="17"/>
        <v>0</v>
      </c>
      <c r="S101" s="469">
        <f t="shared" ca="1" si="18"/>
        <v>0</v>
      </c>
      <c r="T101" s="469">
        <f t="shared" ca="1" si="19"/>
        <v>0</v>
      </c>
      <c r="X101" s="55" t="str" cm="1">
        <f t="array" ref="X101">IFERROR(_xlfn.IFS(D101="","-",E101="","-",F101="","-",G101="","-"),"OK")</f>
        <v>-</v>
      </c>
      <c r="Y101" s="560" t="str" cm="1">
        <f t="array" ref="Y101">IFERROR(_xlfn.IFS(H101="","-"),"OK")</f>
        <v>-</v>
      </c>
      <c r="Z101" s="55" t="str" cm="1">
        <f t="array" ref="Z101">IFERROR(_xlfn.IFS(X101&amp;Y101="--","-"),"OK")</f>
        <v>-</v>
      </c>
    </row>
    <row r="102" spans="2:26">
      <c r="B102" s="55"/>
      <c r="C102" s="51" t="s">
        <v>1523</v>
      </c>
      <c r="D102" s="444"/>
      <c r="E102" s="444"/>
      <c r="F102" s="444"/>
      <c r="G102" s="551"/>
      <c r="H102" s="553"/>
      <c r="I102" s="555" t="str" cm="1">
        <f t="array" ref="I102">_xlfn.IFS(Z102="-","-",H102&gt;SUM(D102:G102),H102,X102="OK",SUM(D102:G102),Y102="OK",H102)</f>
        <v>-</v>
      </c>
      <c r="J102" s="135"/>
      <c r="K102" s="550" t="str">
        <f t="shared" si="14"/>
        <v/>
      </c>
      <c r="L102" s="55"/>
      <c r="M102" s="387">
        <f ca="1">OFFSET('EM-Faktoren'!$C$1,N102-1,$M$88-2020-3)</f>
        <v>0.01</v>
      </c>
      <c r="N102" s="390">
        <v>27</v>
      </c>
      <c r="O102" s="391" t="str">
        <f ca="1">OFFSET('EM-Faktoren'!$B$4,N102-4,)</f>
        <v>Umweltwärme</v>
      </c>
      <c r="P102" s="469" t="e">
        <f t="shared" ref="P102" ca="1" si="20">+I102*M102</f>
        <v>#VALUE!</v>
      </c>
      <c r="Q102" s="469">
        <f t="shared" ref="Q102" ca="1" si="21">D102*$M102</f>
        <v>0</v>
      </c>
      <c r="R102" s="469">
        <f t="shared" ref="R102" ca="1" si="22">E102*$M102</f>
        <v>0</v>
      </c>
      <c r="S102" s="469">
        <f t="shared" ref="S102" ca="1" si="23">F102*$M102</f>
        <v>0</v>
      </c>
      <c r="T102" s="469">
        <f t="shared" ref="T102" ca="1" si="24">G102*$M102</f>
        <v>0</v>
      </c>
      <c r="X102" s="55" t="str" cm="1">
        <f t="array" ref="X102">IFERROR(_xlfn.IFS(D102="","-",E102="","-",F102="","-",G102="","-"),"OK")</f>
        <v>-</v>
      </c>
      <c r="Y102" s="560" t="str" cm="1">
        <f t="array" ref="Y102">IFERROR(_xlfn.IFS(H102="","-"),"OK")</f>
        <v>-</v>
      </c>
      <c r="Z102" s="55" t="str" cm="1">
        <f t="array" ref="Z102">IFERROR(_xlfn.IFS(X102&amp;Y102="--","-"),"OK")</f>
        <v>-</v>
      </c>
    </row>
    <row r="103" spans="2:26">
      <c r="B103" s="55"/>
      <c r="C103" s="51" t="s">
        <v>205</v>
      </c>
      <c r="D103" s="444"/>
      <c r="E103" s="444"/>
      <c r="F103" s="444"/>
      <c r="G103" s="551"/>
      <c r="H103" s="553"/>
      <c r="I103" s="555" t="str" cm="1">
        <f t="array" ref="I103">_xlfn.IFS(Z103="-","-",H103&gt;SUM(D103:G103),H103,X103="OK",SUM(D103:G103),Y103="OK",H103)</f>
        <v>-</v>
      </c>
      <c r="J103" s="135"/>
      <c r="K103" s="550" t="str">
        <f t="shared" si="14"/>
        <v/>
      </c>
      <c r="L103" s="55"/>
      <c r="M103" s="387">
        <f ca="1">OFFSET('EM-Faktoren'!$C$1,N103-1,$M$88-2020-3)</f>
        <v>6.4000000000000001E-2</v>
      </c>
      <c r="N103" s="390">
        <v>19</v>
      </c>
      <c r="O103" s="391" t="str">
        <f ca="1">OFFSET('EM-Faktoren'!$B$4,N103-4,)</f>
        <v>EE-Festbrennstoffe</v>
      </c>
      <c r="P103" s="469" t="e">
        <f t="shared" ca="1" si="15"/>
        <v>#VALUE!</v>
      </c>
      <c r="Q103" s="469">
        <f t="shared" ca="1" si="16"/>
        <v>0</v>
      </c>
      <c r="R103" s="469">
        <f t="shared" ca="1" si="17"/>
        <v>0</v>
      </c>
      <c r="S103" s="469">
        <f t="shared" ca="1" si="18"/>
        <v>0</v>
      </c>
      <c r="T103" s="469">
        <f t="shared" ca="1" si="19"/>
        <v>0</v>
      </c>
      <c r="X103" s="55" t="str" cm="1">
        <f t="array" ref="X103">IFERROR(_xlfn.IFS(D103="","-",E103="","-",F103="","-",G103="","-"),"OK")</f>
        <v>-</v>
      </c>
      <c r="Y103" s="560" t="str" cm="1">
        <f t="array" ref="Y103">IFERROR(_xlfn.IFS(H103="","-"),"OK")</f>
        <v>-</v>
      </c>
      <c r="Z103" s="55" t="str" cm="1">
        <f t="array" ref="Z103">IFERROR(_xlfn.IFS(X103&amp;Y103="--","-"),"OK")</f>
        <v>-</v>
      </c>
    </row>
    <row r="104" spans="2:26">
      <c r="B104" s="55"/>
      <c r="C104" s="51" t="s">
        <v>200</v>
      </c>
      <c r="D104" s="444"/>
      <c r="E104" s="444"/>
      <c r="F104" s="444"/>
      <c r="G104" s="551"/>
      <c r="H104" s="553"/>
      <c r="I104" s="555" t="str" cm="1">
        <f t="array" ref="I104">_xlfn.IFS(Z104="-","-",H104&gt;SUM(D104:G104),H104,X104="OK",SUM(D104:G104),Y104="OK",H104)</f>
        <v>-</v>
      </c>
      <c r="J104" s="135"/>
      <c r="K104" s="550" t="str">
        <f t="shared" si="14"/>
        <v/>
      </c>
      <c r="L104" s="55"/>
      <c r="M104" s="387">
        <f ca="1">OFFSET('EM-Faktoren'!$C$1,N104-1,$M$88-2020-3)</f>
        <v>6.4000000000000001E-2</v>
      </c>
      <c r="N104" s="390">
        <v>19</v>
      </c>
      <c r="O104" s="391" t="str">
        <f ca="1">OFFSET('EM-Faktoren'!$B$4,N104-4,)</f>
        <v>EE-Festbrennstoffe</v>
      </c>
      <c r="P104" s="469" t="e">
        <f t="shared" ca="1" si="15"/>
        <v>#VALUE!</v>
      </c>
      <c r="Q104" s="469">
        <f t="shared" ca="1" si="16"/>
        <v>0</v>
      </c>
      <c r="R104" s="469">
        <f t="shared" ca="1" si="17"/>
        <v>0</v>
      </c>
      <c r="S104" s="469">
        <f t="shared" ca="1" si="18"/>
        <v>0</v>
      </c>
      <c r="T104" s="469">
        <f t="shared" ca="1" si="19"/>
        <v>0</v>
      </c>
      <c r="X104" s="55" t="str" cm="1">
        <f t="array" ref="X104">IFERROR(_xlfn.IFS(D104="","-",E104="","-",F104="","-",G104="","-"),"OK")</f>
        <v>-</v>
      </c>
      <c r="Y104" s="560" t="str" cm="1">
        <f t="array" ref="Y104">IFERROR(_xlfn.IFS(H104="","-"),"OK")</f>
        <v>-</v>
      </c>
      <c r="Z104" s="55" t="str" cm="1">
        <f t="array" ref="Z104">IFERROR(_xlfn.IFS(X104&amp;Y104="--","-"),"OK")</f>
        <v>-</v>
      </c>
    </row>
    <row r="105" spans="2:26">
      <c r="B105" s="55"/>
      <c r="C105" s="51" t="s">
        <v>76</v>
      </c>
      <c r="D105" s="444"/>
      <c r="E105" s="444"/>
      <c r="F105" s="444"/>
      <c r="G105" s="551"/>
      <c r="H105" s="553"/>
      <c r="I105" s="555" t="str" cm="1">
        <f t="array" ref="I105">_xlfn.IFS(Z105="-","-",H105&gt;SUM(D105:G105),H105,X105="OK",SUM(D105:G105),Y105="OK",H105)</f>
        <v>-</v>
      </c>
      <c r="J105" s="135"/>
      <c r="K105" s="550" t="str">
        <f t="shared" si="14"/>
        <v/>
      </c>
      <c r="L105" s="55"/>
      <c r="M105" s="387">
        <f ca="1">OFFSET('EM-Faktoren'!$C$1,N105-1,$M$88-2020-3)</f>
        <v>0.124</v>
      </c>
      <c r="N105" s="390">
        <v>21</v>
      </c>
      <c r="O105" s="391" t="str">
        <f ca="1">OFFSET('EM-Faktoren'!$B$4,N105-4,)</f>
        <v>Biogas</v>
      </c>
      <c r="P105" s="469" t="e">
        <f t="shared" ca="1" si="15"/>
        <v>#VALUE!</v>
      </c>
      <c r="Q105" s="469">
        <f t="shared" ca="1" si="16"/>
        <v>0</v>
      </c>
      <c r="R105" s="469">
        <f t="shared" ca="1" si="17"/>
        <v>0</v>
      </c>
      <c r="S105" s="469">
        <f t="shared" ca="1" si="18"/>
        <v>0</v>
      </c>
      <c r="T105" s="469">
        <f t="shared" ca="1" si="19"/>
        <v>0</v>
      </c>
      <c r="X105" s="55" t="str" cm="1">
        <f t="array" ref="X105">IFERROR(_xlfn.IFS(D105="","-",E105="","-",F105="","-",G105="","-"),"OK")</f>
        <v>-</v>
      </c>
      <c r="Y105" s="560" t="str" cm="1">
        <f t="array" ref="Y105">IFERROR(_xlfn.IFS(H105="","-"),"OK")</f>
        <v>-</v>
      </c>
      <c r="Z105" s="55" t="str" cm="1">
        <f t="array" ref="Z105">IFERROR(_xlfn.IFS(X105&amp;Y105="--","-"),"OK")</f>
        <v>-</v>
      </c>
    </row>
    <row r="106" spans="2:26" ht="14.75" customHeight="1">
      <c r="B106" s="55"/>
      <c r="C106" s="51" t="s">
        <v>77</v>
      </c>
      <c r="D106" s="444"/>
      <c r="E106" s="444"/>
      <c r="F106" s="444"/>
      <c r="G106" s="551"/>
      <c r="H106" s="553"/>
      <c r="I106" s="555" t="str" cm="1">
        <f t="array" ref="I106">_xlfn.IFS(Z106="-","-",H106&gt;SUM(D106:G106),H106,X106="OK",SUM(D106:G106),Y106="OK",H106)</f>
        <v>-</v>
      </c>
      <c r="J106" s="135"/>
      <c r="K106" s="550" t="str">
        <f t="shared" si="14"/>
        <v/>
      </c>
      <c r="L106" s="55"/>
      <c r="M106" s="387">
        <f ca="1">OFFSET('EM-Faktoren'!$C$1,N106-1,$M$88-2020-3)</f>
        <v>4.1000000000000002E-2</v>
      </c>
      <c r="N106" s="390">
        <v>25</v>
      </c>
      <c r="O106" s="391" t="str">
        <f ca="1">OFFSET('EM-Faktoren'!$B$4,N106-4,)</f>
        <v>Synth. Brennstoffe</v>
      </c>
      <c r="P106" s="469" t="e">
        <f t="shared" ca="1" si="15"/>
        <v>#VALUE!</v>
      </c>
      <c r="Q106" s="469">
        <f t="shared" ca="1" si="16"/>
        <v>0</v>
      </c>
      <c r="R106" s="469">
        <f t="shared" ca="1" si="17"/>
        <v>0</v>
      </c>
      <c r="S106" s="469">
        <f t="shared" ca="1" si="18"/>
        <v>0</v>
      </c>
      <c r="T106" s="469">
        <f t="shared" ca="1" si="19"/>
        <v>0</v>
      </c>
      <c r="X106" s="55" t="str" cm="1">
        <f t="array" ref="X106">IFERROR(_xlfn.IFS(D106="","-",E106="","-",F106="","-",G106="","-"),"OK")</f>
        <v>-</v>
      </c>
      <c r="Y106" s="560" t="str" cm="1">
        <f t="array" ref="Y106">IFERROR(_xlfn.IFS(H106="","-"),"OK")</f>
        <v>-</v>
      </c>
      <c r="Z106" s="55" t="str" cm="1">
        <f t="array" ref="Z106">IFERROR(_xlfn.IFS(X106&amp;Y106="--","-"),"OK")</f>
        <v>-</v>
      </c>
    </row>
    <row r="107" spans="2:26" ht="14.75" customHeight="1">
      <c r="B107" s="55"/>
      <c r="C107" s="51" t="s">
        <v>78</v>
      </c>
      <c r="D107" s="444"/>
      <c r="E107" s="444"/>
      <c r="F107" s="444"/>
      <c r="G107" s="551"/>
      <c r="H107" s="553"/>
      <c r="I107" s="555" t="str" cm="1">
        <f t="array" ref="I107">_xlfn.IFS(Z107="-","-",H107&gt;SUM(D107:G107),H107,X107="OK",SUM(D107:G107),Y107="OK",H107)</f>
        <v>-</v>
      </c>
      <c r="J107" s="135"/>
      <c r="K107" s="550" t="str">
        <f t="shared" si="14"/>
        <v/>
      </c>
      <c r="L107" s="55"/>
      <c r="M107" s="387">
        <f ca="1">OFFSET('EM-Faktoren'!$C$1,N107-1,$M$88-2020-3)</f>
        <v>0.13500000000000001</v>
      </c>
      <c r="N107" s="390">
        <v>22</v>
      </c>
      <c r="O107" s="391" t="str">
        <f ca="1">OFFSET('EM-Faktoren'!$B$4,N107-4,)</f>
        <v>Deponiegas/Grubengas</v>
      </c>
      <c r="P107" s="469" t="e">
        <f t="shared" ca="1" si="15"/>
        <v>#VALUE!</v>
      </c>
      <c r="Q107" s="469">
        <f t="shared" ca="1" si="16"/>
        <v>0</v>
      </c>
      <c r="R107" s="469">
        <f t="shared" ca="1" si="17"/>
        <v>0</v>
      </c>
      <c r="S107" s="469">
        <f t="shared" ca="1" si="18"/>
        <v>0</v>
      </c>
      <c r="T107" s="469">
        <f t="shared" ca="1" si="19"/>
        <v>0</v>
      </c>
      <c r="X107" s="55" t="str" cm="1">
        <f t="array" ref="X107">IFERROR(_xlfn.IFS(D107="","-",E107="","-",F107="","-",G107="","-"),"OK")</f>
        <v>-</v>
      </c>
      <c r="Y107" s="560" t="str" cm="1">
        <f t="array" ref="Y107">IFERROR(_xlfn.IFS(H107="","-"),"OK")</f>
        <v>-</v>
      </c>
      <c r="Z107" s="55" t="str" cm="1">
        <f t="array" ref="Z107">IFERROR(_xlfn.IFS(X107&amp;Y107="--","-"),"OK")</f>
        <v>-</v>
      </c>
    </row>
    <row r="108" spans="2:26">
      <c r="B108" s="55"/>
      <c r="C108" s="51" t="s">
        <v>79</v>
      </c>
      <c r="D108" s="444"/>
      <c r="E108" s="444"/>
      <c r="F108" s="444"/>
      <c r="G108" s="551"/>
      <c r="H108" s="553"/>
      <c r="I108" s="555" t="str" cm="1">
        <f t="array" ref="I108">_xlfn.IFS(Z108="-","-",H108&gt;SUM(D108:G108),H108,X108="OK",SUM(D108:G108),Y108="OK",H108)</f>
        <v>-</v>
      </c>
      <c r="J108" s="135"/>
      <c r="K108" s="550" t="str">
        <f t="shared" si="14"/>
        <v/>
      </c>
      <c r="L108" s="55"/>
      <c r="M108" s="387">
        <f ca="1">OFFSET('EM-Faktoren'!$C$1,N108-1,$M$88-2020-3)</f>
        <v>0.11</v>
      </c>
      <c r="N108" s="390">
        <v>18</v>
      </c>
      <c r="O108" s="391" t="str">
        <f ca="1">OFFSET('EM-Faktoren'!$B$4,N108-4,)</f>
        <v>Klärgas</v>
      </c>
      <c r="P108" s="469" t="e">
        <f t="shared" ca="1" si="15"/>
        <v>#VALUE!</v>
      </c>
      <c r="Q108" s="469">
        <f t="shared" ca="1" si="16"/>
        <v>0</v>
      </c>
      <c r="R108" s="469">
        <f t="shared" ca="1" si="17"/>
        <v>0</v>
      </c>
      <c r="S108" s="469">
        <f t="shared" ca="1" si="18"/>
        <v>0</v>
      </c>
      <c r="T108" s="469">
        <f t="shared" ca="1" si="19"/>
        <v>0</v>
      </c>
      <c r="X108" s="55" t="str" cm="1">
        <f t="array" ref="X108">IFERROR(_xlfn.IFS(D108="","-",E108="","-",F108="","-",G108="","-"),"OK")</f>
        <v>-</v>
      </c>
      <c r="Y108" s="560" t="str" cm="1">
        <f t="array" ref="Y108">IFERROR(_xlfn.IFS(H108="","-"),"OK")</f>
        <v>-</v>
      </c>
      <c r="Z108" s="55" t="str" cm="1">
        <f t="array" ref="Z108">IFERROR(_xlfn.IFS(X108&amp;Y108="--","-"),"OK")</f>
        <v>-</v>
      </c>
    </row>
    <row r="109" spans="2:26">
      <c r="B109" s="55"/>
      <c r="C109" s="51" t="s">
        <v>80</v>
      </c>
      <c r="D109" s="444"/>
      <c r="E109" s="444"/>
      <c r="F109" s="444"/>
      <c r="G109" s="551"/>
      <c r="H109" s="553"/>
      <c r="I109" s="555" t="str" cm="1">
        <f t="array" ref="I109">_xlfn.IFS(Z109="-","-",H109&gt;SUM(D109:G109),H109,X109="OK",SUM(D109:G109),Y109="OK",H109)</f>
        <v>-</v>
      </c>
      <c r="J109" s="135"/>
      <c r="K109" s="550" t="str">
        <f t="shared" si="14"/>
        <v/>
      </c>
      <c r="L109" s="55"/>
      <c r="M109" s="387">
        <f ca="1">OFFSET('EM-Faktoren'!$C$1,N109-1,$M$88-2020-3)</f>
        <v>0.3</v>
      </c>
      <c r="N109" s="390">
        <v>20</v>
      </c>
      <c r="O109" s="391" t="str">
        <f ca="1">OFFSET('EM-Faktoren'!$B$4,N109-4,)</f>
        <v>Flüssige Biomasse</v>
      </c>
      <c r="P109" s="469" t="e">
        <f t="shared" ca="1" si="15"/>
        <v>#VALUE!</v>
      </c>
      <c r="Q109" s="469">
        <f t="shared" ca="1" si="16"/>
        <v>0</v>
      </c>
      <c r="R109" s="469">
        <f t="shared" ca="1" si="17"/>
        <v>0</v>
      </c>
      <c r="S109" s="469">
        <f t="shared" ca="1" si="18"/>
        <v>0</v>
      </c>
      <c r="T109" s="469">
        <f t="shared" ca="1" si="19"/>
        <v>0</v>
      </c>
      <c r="X109" s="55" t="str" cm="1">
        <f t="array" ref="X109">IFERROR(_xlfn.IFS(D109="","-",E109="","-",F109="","-",G109="","-"),"OK")</f>
        <v>-</v>
      </c>
      <c r="Y109" s="560" t="str" cm="1">
        <f t="array" ref="Y109">IFERROR(_xlfn.IFS(H109="","-"),"OK")</f>
        <v>-</v>
      </c>
      <c r="Z109" s="55" t="str" cm="1">
        <f t="array" ref="Z109">IFERROR(_xlfn.IFS(X109&amp;Y109="--","-"),"OK")</f>
        <v>-</v>
      </c>
    </row>
    <row r="110" spans="2:26">
      <c r="B110" s="55"/>
      <c r="C110" s="51" t="s">
        <v>203</v>
      </c>
      <c r="D110" s="444"/>
      <c r="E110" s="444"/>
      <c r="F110" s="444"/>
      <c r="G110" s="551"/>
      <c r="H110" s="553"/>
      <c r="I110" s="555" t="str" cm="1">
        <f t="array" ref="I110">_xlfn.IFS(Z110="-","-",H110&gt;SUM(D110:G110),H110,X110="OK",SUM(D110:G110),Y110="OK",H110)</f>
        <v>-</v>
      </c>
      <c r="J110" s="135"/>
      <c r="K110" s="550" t="str">
        <f t="shared" si="14"/>
        <v/>
      </c>
      <c r="L110" s="55"/>
      <c r="M110" s="387">
        <f ca="1">OFFSET('EM-Faktoren'!$C$1,N110-1,$M$88-2020-3)</f>
        <v>0.108</v>
      </c>
      <c r="N110" s="390">
        <v>4</v>
      </c>
      <c r="O110" s="391" t="str">
        <f ca="1">OFFSET('EM-Faktoren'!$B$4,N110-4,)</f>
        <v>Strom</v>
      </c>
      <c r="P110" s="469" t="e">
        <f t="shared" ca="1" si="15"/>
        <v>#VALUE!</v>
      </c>
      <c r="Q110" s="469">
        <f t="shared" ca="1" si="16"/>
        <v>0</v>
      </c>
      <c r="R110" s="469">
        <f t="shared" ca="1" si="17"/>
        <v>0</v>
      </c>
      <c r="S110" s="469">
        <f t="shared" ca="1" si="18"/>
        <v>0</v>
      </c>
      <c r="T110" s="469">
        <f t="shared" ca="1" si="19"/>
        <v>0</v>
      </c>
      <c r="X110" s="55" t="str" cm="1">
        <f t="array" ref="X110">IFERROR(_xlfn.IFS(D110="","-",E110="","-",F110="","-",G110="","-"),"OK")</f>
        <v>-</v>
      </c>
      <c r="Y110" s="560" t="str" cm="1">
        <f t="array" ref="Y110">IFERROR(_xlfn.IFS(H110="","-"),"OK")</f>
        <v>-</v>
      </c>
      <c r="Z110" s="55" t="str" cm="1">
        <f t="array" ref="Z110">IFERROR(_xlfn.IFS(X110&amp;Y110="--","-"),"OK")</f>
        <v>-</v>
      </c>
    </row>
    <row r="111" spans="2:26">
      <c r="B111" s="55"/>
      <c r="C111" s="51" t="s">
        <v>202</v>
      </c>
      <c r="D111" s="444"/>
      <c r="E111" s="444"/>
      <c r="F111" s="444"/>
      <c r="G111" s="551"/>
      <c r="H111" s="553"/>
      <c r="I111" s="555" t="str" cm="1">
        <f t="array" ref="I111">_xlfn.IFS(Z111="-","-",H111&gt;SUM(D111:G111),H111,X111="OK",SUM(D111:G111),Y111="OK",H111)</f>
        <v>-</v>
      </c>
      <c r="J111" s="135"/>
      <c r="K111" s="550" t="str">
        <f t="shared" si="14"/>
        <v/>
      </c>
      <c r="L111" s="55"/>
      <c r="M111" s="387">
        <f ca="1">OFFSET('EM-Faktoren'!$C$1,N111-1,$M$88-2020-3)</f>
        <v>0.108</v>
      </c>
      <c r="N111" s="390">
        <v>4</v>
      </c>
      <c r="O111" s="391" t="str">
        <f ca="1">OFFSET('EM-Faktoren'!$B$4,N111-4,)</f>
        <v>Strom</v>
      </c>
      <c r="P111" s="469" t="e">
        <f t="shared" ca="1" si="15"/>
        <v>#VALUE!</v>
      </c>
      <c r="Q111" s="469">
        <f t="shared" ca="1" si="16"/>
        <v>0</v>
      </c>
      <c r="R111" s="469">
        <f t="shared" ca="1" si="17"/>
        <v>0</v>
      </c>
      <c r="S111" s="469">
        <f t="shared" ca="1" si="18"/>
        <v>0</v>
      </c>
      <c r="T111" s="469">
        <f t="shared" ca="1" si="19"/>
        <v>0</v>
      </c>
      <c r="X111" s="55" t="str" cm="1">
        <f t="array" ref="X111">IFERROR(_xlfn.IFS(D111="","-",E111="","-",F111="","-",G111="","-"),"OK")</f>
        <v>-</v>
      </c>
      <c r="Y111" s="560" t="str" cm="1">
        <f t="array" ref="Y111">IFERROR(_xlfn.IFS(H111="","-"),"OK")</f>
        <v>-</v>
      </c>
      <c r="Z111" s="55" t="str" cm="1">
        <f t="array" ref="Z111">IFERROR(_xlfn.IFS(X111&amp;Y111="--","-"),"OK")</f>
        <v>-</v>
      </c>
    </row>
    <row r="112" spans="2:26">
      <c r="B112" s="55"/>
      <c r="C112" s="51" t="s">
        <v>207</v>
      </c>
      <c r="D112" s="444"/>
      <c r="E112" s="444"/>
      <c r="F112" s="444"/>
      <c r="G112" s="551"/>
      <c r="H112" s="553"/>
      <c r="I112" s="555" t="str" cm="1">
        <f t="array" ref="I112">_xlfn.IFS(Z112="-","-",H112&gt;SUM(D112:G112),H112,X112="OK",SUM(D112:G112),Y112="OK",H112)</f>
        <v>-</v>
      </c>
      <c r="J112" s="135"/>
      <c r="K112" s="550" t="str">
        <f t="shared" si="14"/>
        <v/>
      </c>
      <c r="L112" s="55"/>
      <c r="M112" s="387">
        <f ca="1">OFFSET('EM-Faktoren'!$C$1,N112-1,$M$88-2020-3)</f>
        <v>2.3E-2</v>
      </c>
      <c r="N112" s="390">
        <v>11</v>
      </c>
      <c r="O112" s="391" t="str">
        <f ca="1">OFFSET('EM-Faktoren'!$B$4,N112-4,)</f>
        <v>Solarwärme</v>
      </c>
      <c r="P112" s="469" t="e">
        <f t="shared" ca="1" si="15"/>
        <v>#VALUE!</v>
      </c>
      <c r="Q112" s="469">
        <f t="shared" ca="1" si="16"/>
        <v>0</v>
      </c>
      <c r="R112" s="469">
        <f t="shared" ca="1" si="17"/>
        <v>0</v>
      </c>
      <c r="S112" s="469">
        <f t="shared" ca="1" si="18"/>
        <v>0</v>
      </c>
      <c r="T112" s="469">
        <f t="shared" ca="1" si="19"/>
        <v>0</v>
      </c>
      <c r="X112" s="55" t="str" cm="1">
        <f t="array" ref="X112">IFERROR(_xlfn.IFS(D112="","-",E112="","-",F112="","-",G112="","-"),"OK")</f>
        <v>-</v>
      </c>
      <c r="Y112" s="560" t="str" cm="1">
        <f t="array" ref="Y112">IFERROR(_xlfn.IFS(H112="","-"),"OK")</f>
        <v>-</v>
      </c>
      <c r="Z112" s="55" t="str" cm="1">
        <f t="array" ref="Z112">IFERROR(_xlfn.IFS(X112&amp;Y112="--","-"),"OK")</f>
        <v>-</v>
      </c>
    </row>
    <row r="113" spans="2:26">
      <c r="B113" s="55"/>
      <c r="C113" s="51" t="s">
        <v>199</v>
      </c>
      <c r="D113" s="444"/>
      <c r="E113" s="444"/>
      <c r="F113" s="444"/>
      <c r="G113" s="551"/>
      <c r="H113" s="553"/>
      <c r="I113" s="555" t="str" cm="1">
        <f t="array" ref="I113">_xlfn.IFS(Z113="-","-",H113&gt;SUM(D113:G113),H113,X113="OK",SUM(D113:G113),Y113="OK",H113)</f>
        <v>-</v>
      </c>
      <c r="J113" s="135"/>
      <c r="K113" s="550" t="str">
        <f t="shared" si="14"/>
        <v/>
      </c>
      <c r="L113" s="55"/>
      <c r="M113" s="387">
        <f ca="1">OFFSET('EM-Faktoren'!$C$1,N113-1,$M$88-2020-3)</f>
        <v>2.3E-2</v>
      </c>
      <c r="N113" s="390">
        <v>11</v>
      </c>
      <c r="O113" s="391" t="str">
        <f ca="1">OFFSET('EM-Faktoren'!$B$4,N113-4,)</f>
        <v>Solarwärme</v>
      </c>
      <c r="P113" s="469" t="e">
        <f t="shared" ca="1" si="15"/>
        <v>#VALUE!</v>
      </c>
      <c r="Q113" s="469">
        <f t="shared" ca="1" si="16"/>
        <v>0</v>
      </c>
      <c r="R113" s="469">
        <f t="shared" ca="1" si="17"/>
        <v>0</v>
      </c>
      <c r="S113" s="469">
        <f t="shared" ca="1" si="18"/>
        <v>0</v>
      </c>
      <c r="T113" s="469">
        <f t="shared" ca="1" si="19"/>
        <v>0</v>
      </c>
      <c r="X113" s="55" t="str" cm="1">
        <f t="array" ref="X113">IFERROR(_xlfn.IFS(D113="","-",E113="","-",F113="","-",G113="","-"),"OK")</f>
        <v>-</v>
      </c>
      <c r="Y113" s="560" t="str" cm="1">
        <f t="array" ref="Y113">IFERROR(_xlfn.IFS(H113="","-"),"OK")</f>
        <v>-</v>
      </c>
      <c r="Z113" s="55" t="str" cm="1">
        <f t="array" ref="Z113">IFERROR(_xlfn.IFS(X113&amp;Y113="--","-"),"OK")</f>
        <v>-</v>
      </c>
    </row>
    <row r="114" spans="2:26">
      <c r="B114" s="55"/>
      <c r="C114" s="51" t="s">
        <v>82</v>
      </c>
      <c r="D114" s="444"/>
      <c r="E114" s="444"/>
      <c r="F114" s="444"/>
      <c r="G114" s="551"/>
      <c r="H114" s="553"/>
      <c r="I114" s="555" t="str" cm="1">
        <f t="array" ref="I114">_xlfn.IFS(Z114="-","-",H114&gt;SUM(D114:G114),H114,X114="OK",SUM(D114:G114),Y114="OK",H114)</f>
        <v>-</v>
      </c>
      <c r="J114" s="135"/>
      <c r="K114" s="550" t="str">
        <f t="shared" si="14"/>
        <v/>
      </c>
      <c r="L114" s="55"/>
      <c r="M114" s="387">
        <f ca="1">OFFSET('EM-Faktoren'!$C$1,N114-1,$M$88-2020-3)</f>
        <v>0.01</v>
      </c>
      <c r="N114" s="390">
        <v>27</v>
      </c>
      <c r="O114" s="391" t="str">
        <f ca="1">OFFSET('EM-Faktoren'!$B$4,N114-4,)</f>
        <v>Umweltwärme</v>
      </c>
      <c r="P114" s="469" t="e">
        <f t="shared" ca="1" si="15"/>
        <v>#VALUE!</v>
      </c>
      <c r="Q114" s="469">
        <f t="shared" ca="1" si="16"/>
        <v>0</v>
      </c>
      <c r="R114" s="469">
        <f t="shared" ca="1" si="17"/>
        <v>0</v>
      </c>
      <c r="S114" s="469">
        <f t="shared" ca="1" si="18"/>
        <v>0</v>
      </c>
      <c r="T114" s="469">
        <f t="shared" ca="1" si="19"/>
        <v>0</v>
      </c>
      <c r="X114" s="55" t="str" cm="1">
        <f t="array" ref="X114">IFERROR(_xlfn.IFS(D114="","-",E114="","-",F114="","-",G114="","-"),"OK")</f>
        <v>-</v>
      </c>
      <c r="Y114" s="560" t="str" cm="1">
        <f t="array" ref="Y114">IFERROR(_xlfn.IFS(H114="","-"),"OK")</f>
        <v>-</v>
      </c>
      <c r="Z114" s="55" t="str" cm="1">
        <f t="array" ref="Z114">IFERROR(_xlfn.IFS(X114&amp;Y114="--","-"),"OK")</f>
        <v>-</v>
      </c>
    </row>
    <row r="115" spans="2:26">
      <c r="B115" s="55"/>
      <c r="C115" s="51" t="s">
        <v>83</v>
      </c>
      <c r="D115" s="444"/>
      <c r="E115" s="444"/>
      <c r="F115" s="444"/>
      <c r="G115" s="551"/>
      <c r="H115" s="553"/>
      <c r="I115" s="555" t="str" cm="1">
        <f t="array" ref="I115">_xlfn.IFS(Z115="-","-",H115&gt;SUM(D115:G115),H115,X115="OK",SUM(D115:G115),Y115="OK",H115)</f>
        <v>-</v>
      </c>
      <c r="J115" s="135"/>
      <c r="K115" s="550" t="str">
        <f t="shared" si="14"/>
        <v/>
      </c>
      <c r="L115" s="55"/>
      <c r="M115" s="387">
        <f ca="1">OFFSET('EM-Faktoren'!$C$1,N115-1,$M$88-2020-3)</f>
        <v>0.14899999999999999</v>
      </c>
      <c r="N115" s="390">
        <v>26</v>
      </c>
      <c r="O115" s="391" t="str">
        <f ca="1">OFFSET('EM-Faktoren'!$B$4,N115-4,)</f>
        <v>Tiefe Geothermie</v>
      </c>
      <c r="P115" s="469" t="e">
        <f t="shared" ca="1" si="15"/>
        <v>#VALUE!</v>
      </c>
      <c r="Q115" s="469">
        <f t="shared" ca="1" si="16"/>
        <v>0</v>
      </c>
      <c r="R115" s="469">
        <f t="shared" ca="1" si="17"/>
        <v>0</v>
      </c>
      <c r="S115" s="469">
        <f t="shared" ca="1" si="18"/>
        <v>0</v>
      </c>
      <c r="T115" s="469">
        <f t="shared" ca="1" si="19"/>
        <v>0</v>
      </c>
      <c r="X115" s="55" t="str" cm="1">
        <f t="array" ref="X115">IFERROR(_xlfn.IFS(D115="","-",E115="","-",F115="","-",G115="","-"),"OK")</f>
        <v>-</v>
      </c>
      <c r="Y115" s="560" t="str" cm="1">
        <f t="array" ref="Y115">IFERROR(_xlfn.IFS(H115="","-"),"OK")</f>
        <v>-</v>
      </c>
      <c r="Z115" s="55" t="str" cm="1">
        <f t="array" ref="Z115">IFERROR(_xlfn.IFS(X115&amp;Y115="--","-"),"OK")</f>
        <v>-</v>
      </c>
    </row>
    <row r="116" spans="2:26">
      <c r="B116" s="55"/>
      <c r="C116" s="51" t="s">
        <v>84</v>
      </c>
      <c r="D116" s="444"/>
      <c r="E116" s="444"/>
      <c r="F116" s="444"/>
      <c r="G116" s="551"/>
      <c r="H116" s="553"/>
      <c r="I116" s="555" t="str" cm="1">
        <f t="array" ref="I116">_xlfn.IFS(Z116="-","-",H116&gt;SUM(D116:G116),H116,X116="OK",SUM(D116:G116),Y116="OK",H116)</f>
        <v>-</v>
      </c>
      <c r="J116" s="135"/>
      <c r="K116" s="550" t="str">
        <f t="shared" si="14"/>
        <v/>
      </c>
      <c r="L116" s="55"/>
      <c r="M116" s="387">
        <f ca="1">OFFSET('EM-Faktoren'!$C$1,N116-1,$M$88-2020-3)</f>
        <v>0.01</v>
      </c>
      <c r="N116" s="390">
        <v>27</v>
      </c>
      <c r="O116" s="391" t="str">
        <f ca="1">OFFSET('EM-Faktoren'!$B$4,N116-4,)</f>
        <v>Umweltwärme</v>
      </c>
      <c r="P116" s="469" t="e">
        <f t="shared" ca="1" si="15"/>
        <v>#VALUE!</v>
      </c>
      <c r="Q116" s="469">
        <f t="shared" ca="1" si="16"/>
        <v>0</v>
      </c>
      <c r="R116" s="469">
        <f t="shared" ca="1" si="17"/>
        <v>0</v>
      </c>
      <c r="S116" s="469">
        <f t="shared" ca="1" si="18"/>
        <v>0</v>
      </c>
      <c r="T116" s="469">
        <f t="shared" ca="1" si="19"/>
        <v>0</v>
      </c>
      <c r="X116" s="55" t="str" cm="1">
        <f t="array" ref="X116">IFERROR(_xlfn.IFS(D116="","-",E116="","-",F116="","-",G116="","-"),"OK")</f>
        <v>-</v>
      </c>
      <c r="Y116" s="560" t="str" cm="1">
        <f t="array" ref="Y116">IFERROR(_xlfn.IFS(H116="","-"),"OK")</f>
        <v>-</v>
      </c>
      <c r="Z116" s="55" t="str" cm="1">
        <f t="array" ref="Z116">IFERROR(_xlfn.IFS(X116&amp;Y116="--","-"),"OK")</f>
        <v>-</v>
      </c>
    </row>
    <row r="117" spans="2:26">
      <c r="B117" s="55"/>
      <c r="C117" s="51" t="s">
        <v>85</v>
      </c>
      <c r="D117" s="444"/>
      <c r="E117" s="444"/>
      <c r="F117" s="444"/>
      <c r="G117" s="551"/>
      <c r="H117" s="553"/>
      <c r="I117" s="555" t="str" cm="1">
        <f t="array" ref="I117">_xlfn.IFS(Z117="-","-",H117&gt;SUM(D117:G117),H117,X117="OK",SUM(D117:G117),Y117="OK",H117)</f>
        <v>-</v>
      </c>
      <c r="J117" s="135"/>
      <c r="K117" s="550" t="str">
        <f t="shared" si="14"/>
        <v/>
      </c>
      <c r="L117" s="55"/>
      <c r="M117" s="387">
        <f ca="1">OFFSET('EM-Faktoren'!$C$1,N117-1,$M$88-2020-3)</f>
        <v>0.01</v>
      </c>
      <c r="N117" s="390">
        <v>27</v>
      </c>
      <c r="O117" s="391" t="str">
        <f ca="1">OFFSET('EM-Faktoren'!$B$4,N117-4,)</f>
        <v>Umweltwärme</v>
      </c>
      <c r="P117" s="469" t="e">
        <f t="shared" ca="1" si="15"/>
        <v>#VALUE!</v>
      </c>
      <c r="Q117" s="469">
        <f t="shared" ca="1" si="16"/>
        <v>0</v>
      </c>
      <c r="R117" s="469">
        <f t="shared" ca="1" si="17"/>
        <v>0</v>
      </c>
      <c r="S117" s="469">
        <f t="shared" ca="1" si="18"/>
        <v>0</v>
      </c>
      <c r="T117" s="469">
        <f t="shared" ca="1" si="19"/>
        <v>0</v>
      </c>
      <c r="X117" s="55" t="str" cm="1">
        <f t="array" ref="X117">IFERROR(_xlfn.IFS(D117="","-",E117="","-",F117="","-",G117="","-"),"OK")</f>
        <v>-</v>
      </c>
      <c r="Y117" s="560" t="str" cm="1">
        <f t="array" ref="Y117">IFERROR(_xlfn.IFS(H117="","-"),"OK")</f>
        <v>-</v>
      </c>
      <c r="Z117" s="55" t="str" cm="1">
        <f t="array" ref="Z117">IFERROR(_xlfn.IFS(X117&amp;Y117="--","-"),"OK")</f>
        <v>-</v>
      </c>
    </row>
    <row r="118" spans="2:26">
      <c r="B118" s="55"/>
      <c r="C118" s="51" t="s">
        <v>86</v>
      </c>
      <c r="D118" s="444"/>
      <c r="E118" s="444"/>
      <c r="F118" s="444"/>
      <c r="G118" s="551"/>
      <c r="H118" s="553"/>
      <c r="I118" s="555" t="str" cm="1">
        <f t="array" ref="I118">_xlfn.IFS(Z118="-","-",H118&gt;SUM(D118:G118),H118,X118="OK",SUM(D118:G118),Y118="OK",H118)</f>
        <v>-</v>
      </c>
      <c r="J118" s="135"/>
      <c r="K118" s="550" t="str">
        <f t="shared" si="14"/>
        <v/>
      </c>
      <c r="L118" s="55"/>
      <c r="M118" s="387">
        <f ca="1">OFFSET('EM-Faktoren'!$C$1,N118-1,$M$88-2020-3)</f>
        <v>0.01</v>
      </c>
      <c r="N118" s="390">
        <v>27</v>
      </c>
      <c r="O118" s="391" t="str">
        <f ca="1">OFFSET('EM-Faktoren'!$B$4,N118-4,)</f>
        <v>Umweltwärme</v>
      </c>
      <c r="P118" s="469" t="e">
        <f t="shared" ca="1" si="15"/>
        <v>#VALUE!</v>
      </c>
      <c r="Q118" s="469">
        <f t="shared" ca="1" si="16"/>
        <v>0</v>
      </c>
      <c r="R118" s="469">
        <f t="shared" ca="1" si="17"/>
        <v>0</v>
      </c>
      <c r="S118" s="469">
        <f t="shared" ca="1" si="18"/>
        <v>0</v>
      </c>
      <c r="T118" s="469">
        <f t="shared" ca="1" si="19"/>
        <v>0</v>
      </c>
      <c r="X118" s="55" t="str" cm="1">
        <f t="array" ref="X118">IFERROR(_xlfn.IFS(D118="","-",E118="","-",F118="","-",G118="","-"),"OK")</f>
        <v>-</v>
      </c>
      <c r="Y118" s="560" t="str" cm="1">
        <f t="array" ref="Y118">IFERROR(_xlfn.IFS(H118="","-"),"OK")</f>
        <v>-</v>
      </c>
      <c r="Z118" s="55" t="str" cm="1">
        <f t="array" ref="Z118">IFERROR(_xlfn.IFS(X118&amp;Y118="--","-"),"OK")</f>
        <v>-</v>
      </c>
    </row>
    <row r="119" spans="2:26">
      <c r="B119" s="55"/>
      <c r="C119" s="51" t="s">
        <v>87</v>
      </c>
      <c r="D119" s="444"/>
      <c r="E119" s="444"/>
      <c r="F119" s="444"/>
      <c r="G119" s="551"/>
      <c r="H119" s="553"/>
      <c r="I119" s="555" t="str" cm="1">
        <f t="array" ref="I119">_xlfn.IFS(Z119="-","-",H119&gt;SUM(D119:G119),H119,X119="OK",SUM(D119:G119),Y119="OK",H119)</f>
        <v>-</v>
      </c>
      <c r="J119" s="223"/>
      <c r="K119" s="550" t="str">
        <f t="shared" si="14"/>
        <v/>
      </c>
      <c r="L119" s="55"/>
      <c r="M119" s="387">
        <f ca="1">OFFSET('EM-Faktoren'!$C$1,N119-1,$M$88-2020-3)</f>
        <v>0.01</v>
      </c>
      <c r="N119" s="390">
        <v>27</v>
      </c>
      <c r="O119" s="391" t="str">
        <f ca="1">OFFSET('EM-Faktoren'!$B$4,N119-4,)</f>
        <v>Umweltwärme</v>
      </c>
      <c r="P119" s="469" t="e">
        <f t="shared" ca="1" si="15"/>
        <v>#VALUE!</v>
      </c>
      <c r="Q119" s="469">
        <f t="shared" ca="1" si="16"/>
        <v>0</v>
      </c>
      <c r="R119" s="469">
        <f t="shared" ca="1" si="17"/>
        <v>0</v>
      </c>
      <c r="S119" s="469">
        <f t="shared" ca="1" si="18"/>
        <v>0</v>
      </c>
      <c r="T119" s="469">
        <f t="shared" ca="1" si="19"/>
        <v>0</v>
      </c>
      <c r="X119" s="55" t="str" cm="1">
        <f t="array" ref="X119">IFERROR(_xlfn.IFS(D119="","-",E119="","-",F119="","-",G119="","-"),"OK")</f>
        <v>-</v>
      </c>
      <c r="Y119" s="560" t="str" cm="1">
        <f t="array" ref="Y119">IFERROR(_xlfn.IFS(H119="","-"),"OK")</f>
        <v>-</v>
      </c>
      <c r="Z119" s="55" t="str" cm="1">
        <f t="array" ref="Z119">IFERROR(_xlfn.IFS(X119&amp;Y119="--","-"),"OK")</f>
        <v>-</v>
      </c>
    </row>
    <row r="120" spans="2:26">
      <c r="B120" s="55"/>
      <c r="C120" s="51" t="s">
        <v>197</v>
      </c>
      <c r="D120" s="444"/>
      <c r="E120" s="444"/>
      <c r="F120" s="444"/>
      <c r="G120" s="551"/>
      <c r="H120" s="553"/>
      <c r="I120" s="555" t="str" cm="1">
        <f t="array" ref="I120">_xlfn.IFS(Z120="-","-",H120&gt;SUM(D120:G120),H120,X120="OK",SUM(D120:G120),Y120="OK",H120)</f>
        <v>-</v>
      </c>
      <c r="J120" s="223"/>
      <c r="K120" s="550" t="str">
        <f t="shared" si="14"/>
        <v/>
      </c>
      <c r="L120" s="55"/>
      <c r="M120" s="387">
        <f ca="1">OFFSET('EM-Faktoren'!$C$1,N120-1,$M$88-2020-3)</f>
        <v>0.15</v>
      </c>
      <c r="N120" s="390">
        <v>14</v>
      </c>
      <c r="O120" s="391" t="str">
        <f ca="1">OFFSET('EM-Faktoren'!$B$4,N120-4,)</f>
        <v>Sonstige</v>
      </c>
      <c r="P120" s="469" t="e">
        <f t="shared" ca="1" si="15"/>
        <v>#VALUE!</v>
      </c>
      <c r="Q120" s="469">
        <f t="shared" ca="1" si="16"/>
        <v>0</v>
      </c>
      <c r="R120" s="469">
        <f t="shared" ca="1" si="17"/>
        <v>0</v>
      </c>
      <c r="S120" s="469">
        <f t="shared" ca="1" si="18"/>
        <v>0</v>
      </c>
      <c r="T120" s="469">
        <f t="shared" ca="1" si="19"/>
        <v>0</v>
      </c>
      <c r="X120" s="55" t="str" cm="1">
        <f t="array" ref="X120">IFERROR(_xlfn.IFS(D120="","-",E120="","-",F120="","-",G120="","-"),"OK")</f>
        <v>-</v>
      </c>
      <c r="Y120" s="560" t="str" cm="1">
        <f t="array" ref="Y120">IFERROR(_xlfn.IFS(H120="","-"),"OK")</f>
        <v>-</v>
      </c>
      <c r="Z120" s="55" t="str" cm="1">
        <f t="array" ref="Z120">IFERROR(_xlfn.IFS(X120&amp;Y120="--","-"),"OK")</f>
        <v>-</v>
      </c>
    </row>
    <row r="121" spans="2:26">
      <c r="B121" s="55"/>
      <c r="C121" s="51" t="s">
        <v>206</v>
      </c>
      <c r="D121" s="444"/>
      <c r="E121" s="444"/>
      <c r="F121" s="444"/>
      <c r="G121" s="551"/>
      <c r="H121" s="554"/>
      <c r="I121" s="555" t="str" cm="1">
        <f t="array" ref="I121">_xlfn.IFS(Z121="-","-",H121&gt;SUM(D121:G121),H121,X121="OK",SUM(D121:G121),Y121="OK",H121)</f>
        <v>-</v>
      </c>
      <c r="J121" s="222"/>
      <c r="K121" s="550" t="str">
        <f t="shared" si="14"/>
        <v/>
      </c>
      <c r="L121" s="55"/>
      <c r="M121" s="392">
        <f ca="1">OFFSET('EM-Faktoren'!$C$1,N121-1,$M$88-2020-3)</f>
        <v>0.05</v>
      </c>
      <c r="N121" s="393">
        <v>28</v>
      </c>
      <c r="O121" s="473" t="str">
        <f ca="1">OFFSET('EM-Faktoren'!$B$4,N121-4,)</f>
        <v>sonstige Erneuerbare</v>
      </c>
      <c r="P121" s="470" t="e">
        <f t="shared" ca="1" si="15"/>
        <v>#VALUE!</v>
      </c>
      <c r="Q121" s="470">
        <f t="shared" ca="1" si="16"/>
        <v>0</v>
      </c>
      <c r="R121" s="470">
        <f t="shared" ca="1" si="17"/>
        <v>0</v>
      </c>
      <c r="S121" s="470">
        <f t="shared" ca="1" si="18"/>
        <v>0</v>
      </c>
      <c r="T121" s="470">
        <f t="shared" ca="1" si="19"/>
        <v>0</v>
      </c>
      <c r="X121" s="55" t="str" cm="1">
        <f t="array" ref="X121">IFERROR(_xlfn.IFS(D121="","-",E121="","-",F121="","-",G121="","-"),"OK")</f>
        <v>-</v>
      </c>
      <c r="Y121" s="560" t="str" cm="1">
        <f t="array" ref="Y121">IFERROR(_xlfn.IFS(H121="","-"),"OK")</f>
        <v>-</v>
      </c>
      <c r="Z121" s="55" t="str" cm="1">
        <f t="array" ref="Z121">IFERROR(_xlfn.IFS(X121&amp;Y121="--","-"),"OK")</f>
        <v>-</v>
      </c>
    </row>
    <row r="122" spans="2:26">
      <c r="B122" s="55"/>
      <c r="C122" s="133" t="s">
        <v>89</v>
      </c>
      <c r="D122" s="445">
        <f>SUM(D90:D121)</f>
        <v>0</v>
      </c>
      <c r="E122" s="445">
        <f>SUM(E90:E121)</f>
        <v>0</v>
      </c>
      <c r="F122" s="445">
        <f>SUM(F90:F121)</f>
        <v>0</v>
      </c>
      <c r="G122" s="445">
        <f>SUM(G90:G121)</f>
        <v>0</v>
      </c>
      <c r="H122" s="445">
        <f>SUM(H90:H121)</f>
        <v>0</v>
      </c>
      <c r="I122" s="445">
        <f>IF(SUM(D122:G122)&gt;0,SUM(D122:G122),H122)</f>
        <v>0</v>
      </c>
      <c r="J122" s="132"/>
      <c r="K122" s="55"/>
      <c r="L122" s="55"/>
      <c r="P122" s="471" t="e">
        <f ca="1">SUM(P90:P121)</f>
        <v>#VALUE!</v>
      </c>
      <c r="Q122" s="472">
        <f ca="1">SUM(Q90:Q121)</f>
        <v>0</v>
      </c>
      <c r="R122" s="472">
        <f ca="1">SUM(R90:R121)</f>
        <v>0</v>
      </c>
      <c r="S122" s="472">
        <f ca="1">SUM(S90:S121)</f>
        <v>0</v>
      </c>
      <c r="T122" s="472">
        <f ca="1">SUM(T90:T121)</f>
        <v>0</v>
      </c>
    </row>
    <row r="123" spans="2:26">
      <c r="B123" s="55"/>
      <c r="C123" s="86"/>
      <c r="D123" s="91"/>
      <c r="E123" s="221"/>
      <c r="F123" s="207"/>
      <c r="G123" s="207"/>
      <c r="H123" s="104"/>
      <c r="I123" s="550" t="str">
        <f>IF(SUM(D122:G122)&gt;0,IF(H122&gt;0,"Fehler: entweder Aufteilug nach Sektoren ODER Gesammtsumme",""),"")</f>
        <v/>
      </c>
      <c r="J123" s="55"/>
      <c r="K123" s="55"/>
      <c r="L123" s="55"/>
    </row>
    <row r="124" spans="2:26">
      <c r="B124" s="55"/>
      <c r="C124" s="220"/>
      <c r="D124" s="91"/>
      <c r="E124" s="221"/>
      <c r="F124" s="207"/>
      <c r="G124" s="207"/>
      <c r="H124" s="104"/>
      <c r="I124" s="104"/>
      <c r="J124" s="55"/>
      <c r="K124" s="55"/>
      <c r="L124" s="55"/>
    </row>
    <row r="125" spans="2:26" ht="30" customHeight="1">
      <c r="B125" s="55"/>
      <c r="C125" s="379" t="str">
        <f>'B-Bestandsanalyse'!$C$45</f>
        <v>Endenergieverbrauch Wärme</v>
      </c>
      <c r="D125" s="610" t="s">
        <v>1525</v>
      </c>
      <c r="E125" s="611"/>
      <c r="F125" s="611"/>
      <c r="G125" s="612"/>
      <c r="H125" s="616"/>
      <c r="I125" s="608"/>
      <c r="J125" s="608"/>
      <c r="K125" s="55"/>
      <c r="L125" s="55"/>
    </row>
    <row r="126" spans="2:26">
      <c r="B126" s="55"/>
      <c r="C126" s="381">
        <v>2040</v>
      </c>
      <c r="D126" s="613"/>
      <c r="E126" s="614"/>
      <c r="F126" s="614"/>
      <c r="G126" s="615"/>
      <c r="H126" s="618"/>
      <c r="I126" s="609"/>
      <c r="J126" s="609"/>
      <c r="K126" s="55"/>
      <c r="L126" s="55"/>
      <c r="M126" s="317">
        <v>2040</v>
      </c>
    </row>
    <row r="127" spans="2:26" ht="54" customHeight="1">
      <c r="B127" s="55"/>
      <c r="C127" s="379" t="s">
        <v>165</v>
      </c>
      <c r="D127" s="382" t="s">
        <v>61</v>
      </c>
      <c r="E127" s="382" t="s">
        <v>62</v>
      </c>
      <c r="F127" s="382" t="s">
        <v>63</v>
      </c>
      <c r="G127" s="382" t="s">
        <v>64</v>
      </c>
      <c r="H127" s="378" t="s">
        <v>1526</v>
      </c>
      <c r="I127" s="323" t="s">
        <v>65</v>
      </c>
      <c r="J127" s="120" t="s">
        <v>135</v>
      </c>
      <c r="K127" s="55"/>
      <c r="L127" s="55"/>
      <c r="M127" s="309" t="s">
        <v>1365</v>
      </c>
      <c r="N127" s="309" t="s">
        <v>1338</v>
      </c>
      <c r="O127" s="309" t="s">
        <v>1339</v>
      </c>
      <c r="P127" s="309" t="s">
        <v>1367</v>
      </c>
      <c r="Q127" s="309" t="s">
        <v>61</v>
      </c>
      <c r="R127" s="309" t="s">
        <v>62</v>
      </c>
      <c r="S127" s="309" t="s">
        <v>1506</v>
      </c>
      <c r="T127" s="309" t="s">
        <v>64</v>
      </c>
    </row>
    <row r="128" spans="2:26" ht="14.75" customHeight="1">
      <c r="B128" s="55"/>
      <c r="C128" s="51" t="s">
        <v>66</v>
      </c>
      <c r="D128" s="444"/>
      <c r="E128" s="444"/>
      <c r="F128" s="444"/>
      <c r="G128" s="551"/>
      <c r="H128" s="552"/>
      <c r="I128" s="555" t="str" cm="1">
        <f t="array" ref="I128">_xlfn.IFS(Z128="-","-",H128&gt;SUM(D128:G128),H128,X128="OK",SUM(D128:G128),Y128="OK",H128)</f>
        <v>-</v>
      </c>
      <c r="J128" s="135"/>
      <c r="K128" s="550" t="str">
        <f>IF(SUM(D128:G128)&gt;0,IF(H128&gt;0,"Fehler: entweder Aufteilug nach Sektoren ODER Gesammtsumme",""),"")</f>
        <v/>
      </c>
      <c r="L128" s="55"/>
      <c r="M128" s="386">
        <f ca="1">OFFSET('EM-Faktoren'!$C$1,N128-1,$M$126-2020-7)</f>
        <v>0.441</v>
      </c>
      <c r="N128" s="388">
        <v>10</v>
      </c>
      <c r="O128" s="389" t="str">
        <f ca="1">OFFSET('EM-Faktoren'!$B$4,N128-4,)</f>
        <v>Braunkohle</v>
      </c>
      <c r="P128" s="468" t="e">
        <f ca="1">+I128*M128</f>
        <v>#VALUE!</v>
      </c>
      <c r="Q128" s="468">
        <f ca="1">D128*$M128</f>
        <v>0</v>
      </c>
      <c r="R128" s="468">
        <f t="shared" ref="R128:T128" ca="1" si="25">E128*$M128</f>
        <v>0</v>
      </c>
      <c r="S128" s="468">
        <f t="shared" ca="1" si="25"/>
        <v>0</v>
      </c>
      <c r="T128" s="468">
        <f t="shared" ca="1" si="25"/>
        <v>0</v>
      </c>
      <c r="X128" s="55" t="str" cm="1">
        <f t="array" ref="X128">IFERROR(_xlfn.IFS(D128="","-",E128="","-",F128="","-",G128="","-"),"OK")</f>
        <v>-</v>
      </c>
      <c r="Y128" s="560" t="str" cm="1">
        <f t="array" ref="Y128">IFERROR(_xlfn.IFS(H128="","-"),"OK")</f>
        <v>-</v>
      </c>
      <c r="Z128" s="55" t="str" cm="1">
        <f t="array" ref="Z128">IFERROR(_xlfn.IFS(X128&amp;Y128="--","-"),"OK")</f>
        <v>-</v>
      </c>
    </row>
    <row r="129" spans="2:26" ht="14.75" customHeight="1">
      <c r="B129" s="55"/>
      <c r="C129" s="51" t="s">
        <v>67</v>
      </c>
      <c r="D129" s="444"/>
      <c r="E129" s="444"/>
      <c r="F129" s="444"/>
      <c r="G129" s="551"/>
      <c r="H129" s="553"/>
      <c r="I129" s="555" t="str" cm="1">
        <f t="array" ref="I129">_xlfn.IFS(Z129="-","-",H129&gt;SUM(D129:G129),H129,X129="OK",SUM(D129:G129),Y129="OK",H129)</f>
        <v>-</v>
      </c>
      <c r="J129" s="135"/>
      <c r="K129" s="550" t="str">
        <f t="shared" ref="K129:K159" si="26">IF(SUM(D129:G129)&gt;0,IF(H129&gt;0,"Fehler: entweder Aufteilug nach Sektoren ODER Gesammtsumme",""),"")</f>
        <v/>
      </c>
      <c r="L129" s="55"/>
      <c r="M129" s="387">
        <f ca="1">OFFSET('EM-Faktoren'!$C$1,N129-1,$M$126-2020-7)</f>
        <v>0.433</v>
      </c>
      <c r="N129" s="390">
        <v>9</v>
      </c>
      <c r="O129" s="391" t="str">
        <f ca="1">OFFSET('EM-Faktoren'!$B$4,N129-4,)</f>
        <v>Kohlen (Steinkohle)</v>
      </c>
      <c r="P129" s="469" t="e">
        <f t="shared" ref="P129:P159" ca="1" si="27">+I129*M129</f>
        <v>#VALUE!</v>
      </c>
      <c r="Q129" s="469">
        <f t="shared" ref="Q129:Q159" ca="1" si="28">D129*$M129</f>
        <v>0</v>
      </c>
      <c r="R129" s="469">
        <f t="shared" ref="R129:R159" ca="1" si="29">E129*$M129</f>
        <v>0</v>
      </c>
      <c r="S129" s="469">
        <f t="shared" ref="S129:S159" ca="1" si="30">F129*$M129</f>
        <v>0</v>
      </c>
      <c r="T129" s="469">
        <f t="shared" ref="T129:T159" ca="1" si="31">G129*$M129</f>
        <v>0</v>
      </c>
      <c r="X129" s="55" t="str" cm="1">
        <f t="array" ref="X129">IFERROR(_xlfn.IFS(D129="","-",E129="","-",F129="","-",G129="","-"),"OK")</f>
        <v>-</v>
      </c>
      <c r="Y129" s="560" t="str" cm="1">
        <f t="array" ref="Y129">IFERROR(_xlfn.IFS(H129="","-"),"OK")</f>
        <v>-</v>
      </c>
      <c r="Z129" s="55" t="str" cm="1">
        <f t="array" ref="Z129">IFERROR(_xlfn.IFS(X129&amp;Y129="--","-"),"OK")</f>
        <v>-</v>
      </c>
    </row>
    <row r="130" spans="2:26">
      <c r="B130" s="55"/>
      <c r="C130" s="51" t="s">
        <v>68</v>
      </c>
      <c r="D130" s="444"/>
      <c r="E130" s="444"/>
      <c r="F130" s="444"/>
      <c r="G130" s="551"/>
      <c r="H130" s="553"/>
      <c r="I130" s="555" t="str" cm="1">
        <f t="array" ref="I130">_xlfn.IFS(Z130="-","-",H130&gt;SUM(D130:G130),H130,X130="OK",SUM(D130:G130),Y130="OK",H130)</f>
        <v>-</v>
      </c>
      <c r="J130" s="135"/>
      <c r="K130" s="550" t="str">
        <f t="shared" si="26"/>
        <v/>
      </c>
      <c r="L130" s="55"/>
      <c r="M130" s="387">
        <f ca="1">OFFSET('EM-Faktoren'!$C$1,N130-1,$M$126-2020-7)</f>
        <v>0.25700000000000001</v>
      </c>
      <c r="N130" s="390">
        <v>5</v>
      </c>
      <c r="O130" s="391" t="str">
        <f ca="1">OFFSET('EM-Faktoren'!$B$4,N130-4,)</f>
        <v>Erdgas</v>
      </c>
      <c r="P130" s="469" t="e">
        <f t="shared" ca="1" si="27"/>
        <v>#VALUE!</v>
      </c>
      <c r="Q130" s="469">
        <f t="shared" ca="1" si="28"/>
        <v>0</v>
      </c>
      <c r="R130" s="469">
        <f t="shared" ca="1" si="29"/>
        <v>0</v>
      </c>
      <c r="S130" s="469">
        <f t="shared" ca="1" si="30"/>
        <v>0</v>
      </c>
      <c r="T130" s="469">
        <f t="shared" ca="1" si="31"/>
        <v>0</v>
      </c>
      <c r="X130" s="55" t="str" cm="1">
        <f t="array" ref="X130">IFERROR(_xlfn.IFS(D130="","-",E130="","-",F130="","-",G130="","-"),"OK")</f>
        <v>-</v>
      </c>
      <c r="Y130" s="560" t="str" cm="1">
        <f t="array" ref="Y130">IFERROR(_xlfn.IFS(H130="","-"),"OK")</f>
        <v>-</v>
      </c>
      <c r="Z130" s="55" t="str" cm="1">
        <f t="array" ref="Z130">IFERROR(_xlfn.IFS(X130&amp;Y130="--","-"),"OK")</f>
        <v>-</v>
      </c>
    </row>
    <row r="131" spans="2:26" ht="14.75" customHeight="1">
      <c r="B131" s="55"/>
      <c r="C131" s="51" t="s">
        <v>69</v>
      </c>
      <c r="D131" s="444"/>
      <c r="E131" s="444"/>
      <c r="F131" s="444"/>
      <c r="G131" s="551"/>
      <c r="H131" s="553"/>
      <c r="I131" s="555" t="str" cm="1">
        <f t="array" ref="I131">_xlfn.IFS(Z131="-","-",H131&gt;SUM(D131:G131),H131,X131="OK",SUM(D131:G131),Y131="OK",H131)</f>
        <v>-</v>
      </c>
      <c r="J131" s="135"/>
      <c r="K131" s="550" t="str">
        <f t="shared" si="26"/>
        <v/>
      </c>
      <c r="L131" s="55"/>
      <c r="M131" s="387">
        <f ca="1">OFFSET('EM-Faktoren'!$C$1,N131-1,$M$126-2020-7)</f>
        <v>0.29499999999999998</v>
      </c>
      <c r="N131" s="390">
        <v>7</v>
      </c>
      <c r="O131" s="391" t="str">
        <f ca="1">OFFSET('EM-Faktoren'!$B$4,N131-4,)</f>
        <v>Flüssiggas</v>
      </c>
      <c r="P131" s="469" t="e">
        <f t="shared" ca="1" si="27"/>
        <v>#VALUE!</v>
      </c>
      <c r="Q131" s="469">
        <f t="shared" ca="1" si="28"/>
        <v>0</v>
      </c>
      <c r="R131" s="469">
        <f t="shared" ca="1" si="29"/>
        <v>0</v>
      </c>
      <c r="S131" s="469">
        <f t="shared" ca="1" si="30"/>
        <v>0</v>
      </c>
      <c r="T131" s="469">
        <f t="shared" ca="1" si="31"/>
        <v>0</v>
      </c>
      <c r="X131" s="55" t="str" cm="1">
        <f t="array" ref="X131">IFERROR(_xlfn.IFS(D131="","-",E131="","-",F131="","-",G131="","-"),"OK")</f>
        <v>-</v>
      </c>
      <c r="Y131" s="560" t="str" cm="1">
        <f t="array" ref="Y131">IFERROR(_xlfn.IFS(H131="","-"),"OK")</f>
        <v>-</v>
      </c>
      <c r="Z131" s="55" t="str" cm="1">
        <f t="array" ref="Z131">IFERROR(_xlfn.IFS(X131&amp;Y131="--","-"),"OK")</f>
        <v>-</v>
      </c>
    </row>
    <row r="132" spans="2:26">
      <c r="B132" s="55"/>
      <c r="C132" s="51" t="s">
        <v>70</v>
      </c>
      <c r="D132" s="444"/>
      <c r="E132" s="444"/>
      <c r="F132" s="444"/>
      <c r="G132" s="551"/>
      <c r="H132" s="553"/>
      <c r="I132" s="555" t="str" cm="1">
        <f t="array" ref="I132">_xlfn.IFS(Z132="-","-",H132&gt;SUM(D132:G132),H132,X132="OK",SUM(D132:G132),Y132="OK",H132)</f>
        <v>-</v>
      </c>
      <c r="J132" s="135"/>
      <c r="K132" s="550" t="str">
        <f t="shared" si="26"/>
        <v/>
      </c>
      <c r="L132" s="55"/>
      <c r="M132" s="387">
        <f ca="1">OFFSET('EM-Faktoren'!$C$1,N132-1,$M$126-2020-7)</f>
        <v>0.311</v>
      </c>
      <c r="N132" s="390">
        <v>6</v>
      </c>
      <c r="O132" s="391" t="str">
        <f ca="1">OFFSET('EM-Faktoren'!$B$4,N132-4,)</f>
        <v>Heizöl</v>
      </c>
      <c r="P132" s="469" t="e">
        <f t="shared" ca="1" si="27"/>
        <v>#VALUE!</v>
      </c>
      <c r="Q132" s="469">
        <f t="shared" ca="1" si="28"/>
        <v>0</v>
      </c>
      <c r="R132" s="469">
        <f t="shared" ca="1" si="29"/>
        <v>0</v>
      </c>
      <c r="S132" s="469">
        <f t="shared" ca="1" si="30"/>
        <v>0</v>
      </c>
      <c r="T132" s="469">
        <f t="shared" ca="1" si="31"/>
        <v>0</v>
      </c>
      <c r="X132" s="55" t="str" cm="1">
        <f t="array" ref="X132">IFERROR(_xlfn.IFS(D132="","-",E132="","-",F132="","-",G132="","-"),"OK")</f>
        <v>-</v>
      </c>
      <c r="Y132" s="560" t="str" cm="1">
        <f t="array" ref="Y132">IFERROR(_xlfn.IFS(H132="","-"),"OK")</f>
        <v>-</v>
      </c>
      <c r="Z132" s="55" t="str" cm="1">
        <f t="array" ref="Z132">IFERROR(_xlfn.IFS(X132&amp;Y132="--","-"),"OK")</f>
        <v>-</v>
      </c>
    </row>
    <row r="133" spans="2:26" ht="14.75" customHeight="1">
      <c r="B133" s="55"/>
      <c r="C133" s="51" t="s">
        <v>71</v>
      </c>
      <c r="D133" s="444"/>
      <c r="E133" s="444"/>
      <c r="F133" s="444"/>
      <c r="G133" s="551"/>
      <c r="H133" s="553"/>
      <c r="I133" s="555" t="str" cm="1">
        <f t="array" ref="I133">_xlfn.IFS(Z133="-","-",H133&gt;SUM(D133:G133),H133,X133="OK",SUM(D133:G133),Y133="OK",H133)</f>
        <v>-</v>
      </c>
      <c r="J133" s="135"/>
      <c r="K133" s="550" t="str">
        <f t="shared" si="26"/>
        <v/>
      </c>
      <c r="L133" s="55"/>
      <c r="M133" s="387">
        <f ca="1">OFFSET('EM-Faktoren'!$C$1,N133-1,$M$126-2020-7)</f>
        <v>0.05</v>
      </c>
      <c r="N133" s="390">
        <v>12</v>
      </c>
      <c r="O133" s="391" t="str">
        <f ca="1">OFFSET('EM-Faktoren'!$B$4,N133-4,)</f>
        <v>Wasserstoff</v>
      </c>
      <c r="P133" s="469" t="e">
        <f t="shared" ca="1" si="27"/>
        <v>#VALUE!</v>
      </c>
      <c r="Q133" s="469">
        <f t="shared" ca="1" si="28"/>
        <v>0</v>
      </c>
      <c r="R133" s="469">
        <f t="shared" ca="1" si="29"/>
        <v>0</v>
      </c>
      <c r="S133" s="469">
        <f t="shared" ca="1" si="30"/>
        <v>0</v>
      </c>
      <c r="T133" s="469">
        <f t="shared" ca="1" si="31"/>
        <v>0</v>
      </c>
      <c r="X133" s="55" t="str" cm="1">
        <f t="array" ref="X133">IFERROR(_xlfn.IFS(D133="","-",E133="","-",F133="","-",G133="","-"),"OK")</f>
        <v>-</v>
      </c>
      <c r="Y133" s="560" t="str" cm="1">
        <f t="array" ref="Y133">IFERROR(_xlfn.IFS(H133="","-"),"OK")</f>
        <v>-</v>
      </c>
      <c r="Z133" s="55" t="str" cm="1">
        <f t="array" ref="Z133">IFERROR(_xlfn.IFS(X133&amp;Y133="--","-"),"OK")</f>
        <v>-</v>
      </c>
    </row>
    <row r="134" spans="2:26">
      <c r="B134" s="55"/>
      <c r="C134" s="192" t="s">
        <v>72</v>
      </c>
      <c r="D134" s="444"/>
      <c r="E134" s="444"/>
      <c r="F134" s="444"/>
      <c r="G134" s="551"/>
      <c r="H134" s="553"/>
      <c r="I134" s="555" t="str" cm="1">
        <f t="array" ref="I134">_xlfn.IFS(Z134="-","-",H134&gt;SUM(D134:G134),H134,X134="OK",SUM(D134:G134),Y134="OK",H134)</f>
        <v>-</v>
      </c>
      <c r="J134" s="135"/>
      <c r="K134" s="550" t="str">
        <f t="shared" si="26"/>
        <v/>
      </c>
      <c r="L134" s="55"/>
      <c r="M134" s="387">
        <f ca="1">OFFSET('EM-Faktoren'!$C$1,N134-1,$M$126-2020-7)</f>
        <v>4.1000000000000002E-2</v>
      </c>
      <c r="N134" s="390">
        <v>13</v>
      </c>
      <c r="O134" s="391" t="str">
        <f ca="1">OFFSET('EM-Faktoren'!$B$4,N134-4,)</f>
        <v>PtX</v>
      </c>
      <c r="P134" s="469" t="e">
        <f t="shared" ca="1" si="27"/>
        <v>#VALUE!</v>
      </c>
      <c r="Q134" s="469">
        <f t="shared" ca="1" si="28"/>
        <v>0</v>
      </c>
      <c r="R134" s="469">
        <f t="shared" ca="1" si="29"/>
        <v>0</v>
      </c>
      <c r="S134" s="469">
        <f t="shared" ca="1" si="30"/>
        <v>0</v>
      </c>
      <c r="T134" s="469">
        <f t="shared" ca="1" si="31"/>
        <v>0</v>
      </c>
      <c r="X134" s="55" t="str" cm="1">
        <f t="array" ref="X134">IFERROR(_xlfn.IFS(D134="","-",E134="","-",F134="","-",G134="","-"),"OK")</f>
        <v>-</v>
      </c>
      <c r="Y134" s="560" t="str" cm="1">
        <f t="array" ref="Y134">IFERROR(_xlfn.IFS(H134="","-"),"OK")</f>
        <v>-</v>
      </c>
      <c r="Z134" s="55" t="str" cm="1">
        <f t="array" ref="Z134">IFERROR(_xlfn.IFS(X134&amp;Y134="--","-"),"OK")</f>
        <v>-</v>
      </c>
    </row>
    <row r="135" spans="2:26" ht="14.75" customHeight="1">
      <c r="B135" s="55"/>
      <c r="C135" s="51" t="s">
        <v>73</v>
      </c>
      <c r="D135" s="444"/>
      <c r="E135" s="444"/>
      <c r="F135" s="444"/>
      <c r="G135" s="551"/>
      <c r="H135" s="553"/>
      <c r="I135" s="555" t="str" cm="1">
        <f t="array" ref="I135">_xlfn.IFS(Z135="-","-",H135&gt;SUM(D135:G135),H135,X135="OK",SUM(D135:G135),Y135="OK",H135)</f>
        <v>-</v>
      </c>
      <c r="J135" s="135"/>
      <c r="K135" s="550" t="str">
        <f t="shared" si="26"/>
        <v/>
      </c>
      <c r="L135" s="55"/>
      <c r="M135" s="387">
        <f ca="1">OFFSET('EM-Faktoren'!$C$1,N135-1,$M$126-2020-7)</f>
        <v>0.13500000000000001</v>
      </c>
      <c r="N135" s="390">
        <v>22</v>
      </c>
      <c r="O135" s="391" t="str">
        <f ca="1">OFFSET('EM-Faktoren'!$B$4,N135-4,)</f>
        <v>Deponiegas/Grubengas</v>
      </c>
      <c r="P135" s="469" t="e">
        <f t="shared" ca="1" si="27"/>
        <v>#VALUE!</v>
      </c>
      <c r="Q135" s="469">
        <f t="shared" ca="1" si="28"/>
        <v>0</v>
      </c>
      <c r="R135" s="469">
        <f t="shared" ca="1" si="29"/>
        <v>0</v>
      </c>
      <c r="S135" s="469">
        <f t="shared" ca="1" si="30"/>
        <v>0</v>
      </c>
      <c r="T135" s="469">
        <f t="shared" ca="1" si="31"/>
        <v>0</v>
      </c>
      <c r="X135" s="55" t="str" cm="1">
        <f t="array" ref="X135">IFERROR(_xlfn.IFS(D135="","-",E135="","-",F135="","-",G135="","-"),"OK")</f>
        <v>-</v>
      </c>
      <c r="Y135" s="560" t="str" cm="1">
        <f t="array" ref="Y135">IFERROR(_xlfn.IFS(H135="","-"),"OK")</f>
        <v>-</v>
      </c>
      <c r="Z135" s="55" t="str" cm="1">
        <f t="array" ref="Z135">IFERROR(_xlfn.IFS(X135&amp;Y135="--","-"),"OK")</f>
        <v>-</v>
      </c>
    </row>
    <row r="136" spans="2:26">
      <c r="B136" s="55"/>
      <c r="C136" s="51" t="s">
        <v>74</v>
      </c>
      <c r="D136" s="444"/>
      <c r="E136" s="444"/>
      <c r="F136" s="444"/>
      <c r="G136" s="551"/>
      <c r="H136" s="553"/>
      <c r="I136" s="555" t="str" cm="1">
        <f t="array" ref="I136">_xlfn.IFS(Z136="-","-",H136&gt;SUM(D136:G136),H136,X136="OK",SUM(D136:G136),Y136="OK",H136)</f>
        <v>-</v>
      </c>
      <c r="J136" s="135"/>
      <c r="K136" s="550" t="str">
        <f t="shared" si="26"/>
        <v/>
      </c>
      <c r="L136" s="55"/>
      <c r="M136" s="387">
        <f ca="1">OFFSET('EM-Faktoren'!$C$1,N136-1,$M$126-2020-7)</f>
        <v>0.121</v>
      </c>
      <c r="N136" s="390">
        <v>23</v>
      </c>
      <c r="O136" s="391" t="str">
        <f ca="1">OFFSET('EM-Faktoren'!$B$4,N136-4,)</f>
        <v>Abfall</v>
      </c>
      <c r="P136" s="469" t="e">
        <f t="shared" ca="1" si="27"/>
        <v>#VALUE!</v>
      </c>
      <c r="Q136" s="469">
        <f t="shared" ca="1" si="28"/>
        <v>0</v>
      </c>
      <c r="R136" s="469">
        <f t="shared" ca="1" si="29"/>
        <v>0</v>
      </c>
      <c r="S136" s="469">
        <f t="shared" ca="1" si="30"/>
        <v>0</v>
      </c>
      <c r="T136" s="469">
        <f t="shared" ca="1" si="31"/>
        <v>0</v>
      </c>
      <c r="X136" s="55" t="str" cm="1">
        <f t="array" ref="X136">IFERROR(_xlfn.IFS(D136="","-",E136="","-",F136="","-",G136="","-"),"OK")</f>
        <v>-</v>
      </c>
      <c r="Y136" s="560" t="str" cm="1">
        <f t="array" ref="Y136">IFERROR(_xlfn.IFS(H136="","-"),"OK")</f>
        <v>-</v>
      </c>
      <c r="Z136" s="55" t="str" cm="1">
        <f t="array" ref="Z136">IFERROR(_xlfn.IFS(X136&amp;Y136="--","-"),"OK")</f>
        <v>-</v>
      </c>
    </row>
    <row r="137" spans="2:26">
      <c r="B137" s="55"/>
      <c r="C137" s="51" t="s">
        <v>75</v>
      </c>
      <c r="D137" s="444"/>
      <c r="E137" s="444"/>
      <c r="F137" s="444"/>
      <c r="G137" s="551"/>
      <c r="H137" s="553"/>
      <c r="I137" s="555" t="str" cm="1">
        <f t="array" ref="I137">_xlfn.IFS(Z137="-","-",H137&gt;SUM(D137:G137),H137,X137="OK",SUM(D137:G137),Y137="OK",H137)</f>
        <v>-</v>
      </c>
      <c r="J137" s="135"/>
      <c r="K137" s="550" t="str">
        <f t="shared" si="26"/>
        <v/>
      </c>
      <c r="L137" s="55"/>
      <c r="M137" s="387">
        <f ca="1">OFFSET('EM-Faktoren'!$C$1,N137-1,$M$126-2020-7)</f>
        <v>0.121</v>
      </c>
      <c r="N137" s="390">
        <v>23</v>
      </c>
      <c r="O137" s="391" t="str">
        <f ca="1">OFFSET('EM-Faktoren'!$B$4,N137-4,)</f>
        <v>Abfall</v>
      </c>
      <c r="P137" s="469" t="e">
        <f t="shared" ca="1" si="27"/>
        <v>#VALUE!</v>
      </c>
      <c r="Q137" s="469">
        <f t="shared" ca="1" si="28"/>
        <v>0</v>
      </c>
      <c r="R137" s="469">
        <f t="shared" ca="1" si="29"/>
        <v>0</v>
      </c>
      <c r="S137" s="469">
        <f t="shared" ca="1" si="30"/>
        <v>0</v>
      </c>
      <c r="T137" s="469">
        <f t="shared" ca="1" si="31"/>
        <v>0</v>
      </c>
      <c r="X137" s="55" t="str" cm="1">
        <f t="array" ref="X137">IFERROR(_xlfn.IFS(D137="","-",E137="","-",F137="","-",G137="","-"),"OK")</f>
        <v>-</v>
      </c>
      <c r="Y137" s="560" t="str" cm="1">
        <f t="array" ref="Y137">IFERROR(_xlfn.IFS(H137="","-"),"OK")</f>
        <v>-</v>
      </c>
      <c r="Z137" s="55" t="str" cm="1">
        <f t="array" ref="Z137">IFERROR(_xlfn.IFS(X137&amp;Y137="--","-"),"OK")</f>
        <v>-</v>
      </c>
    </row>
    <row r="138" spans="2:26">
      <c r="B138" s="55"/>
      <c r="C138" s="51" t="s">
        <v>1524</v>
      </c>
      <c r="D138" s="444"/>
      <c r="E138" s="444"/>
      <c r="F138" s="444"/>
      <c r="G138" s="551"/>
      <c r="H138" s="553"/>
      <c r="I138" s="555" t="str" cm="1">
        <f t="array" ref="I138">_xlfn.IFS(Z138="-","-",H138&gt;SUM(D138:G138),H138,X138="OK",SUM(D138:G138),Y138="OK",H138)</f>
        <v>-</v>
      </c>
      <c r="J138" s="135"/>
      <c r="K138" s="550" t="str">
        <f t="shared" si="26"/>
        <v/>
      </c>
      <c r="L138" s="55"/>
      <c r="M138" s="387">
        <f ca="1">OFFSET('EM-Faktoren'!$C$1,N138-1,$M$126-2020-7)</f>
        <v>0.01</v>
      </c>
      <c r="N138" s="390">
        <v>27</v>
      </c>
      <c r="O138" s="391" t="str">
        <f ca="1">OFFSET('EM-Faktoren'!$B$4,N138-4,)</f>
        <v>Umweltwärme</v>
      </c>
      <c r="P138" s="469" t="e">
        <f ca="1">+I138*M138</f>
        <v>#VALUE!</v>
      </c>
      <c r="Q138" s="469">
        <f t="shared" ca="1" si="28"/>
        <v>0</v>
      </c>
      <c r="R138" s="469">
        <f t="shared" ca="1" si="29"/>
        <v>0</v>
      </c>
      <c r="S138" s="469">
        <f t="shared" ca="1" si="30"/>
        <v>0</v>
      </c>
      <c r="T138" s="469">
        <f t="shared" ca="1" si="31"/>
        <v>0</v>
      </c>
      <c r="X138" s="55" t="str" cm="1">
        <f t="array" ref="X138">IFERROR(_xlfn.IFS(D138="","-",E138="","-",F138="","-",G138="","-"),"OK")</f>
        <v>-</v>
      </c>
      <c r="Y138" s="560" t="str" cm="1">
        <f t="array" ref="Y138">IFERROR(_xlfn.IFS(H138="","-"),"OK")</f>
        <v>-</v>
      </c>
      <c r="Z138" s="55" t="str" cm="1">
        <f t="array" ref="Z138">IFERROR(_xlfn.IFS(X138&amp;Y138="--","-"),"OK")</f>
        <v>-</v>
      </c>
    </row>
    <row r="139" spans="2:26">
      <c r="B139" s="55"/>
      <c r="C139" s="51" t="s">
        <v>1522</v>
      </c>
      <c r="D139" s="444"/>
      <c r="E139" s="444"/>
      <c r="F139" s="444"/>
      <c r="G139" s="551"/>
      <c r="H139" s="553"/>
      <c r="I139" s="555" t="str" cm="1">
        <f t="array" ref="I139">_xlfn.IFS(Z139="-","-",H139&gt;SUM(D139:G139),H139,X139="OK",SUM(D139:G139),Y139="OK",H139)</f>
        <v>-</v>
      </c>
      <c r="J139" s="135"/>
      <c r="K139" s="550" t="str">
        <f t="shared" si="26"/>
        <v/>
      </c>
      <c r="L139" s="55"/>
      <c r="M139" s="387">
        <f ca="1">OFFSET('EM-Faktoren'!$C$1,N139-1,$M$126-2020-7)</f>
        <v>0.01</v>
      </c>
      <c r="N139" s="390">
        <v>27</v>
      </c>
      <c r="O139" s="391" t="str">
        <f ca="1">OFFSET('EM-Faktoren'!$B$4,N139-4,)</f>
        <v>Umweltwärme</v>
      </c>
      <c r="P139" s="469" t="e">
        <f t="shared" ca="1" si="27"/>
        <v>#VALUE!</v>
      </c>
      <c r="Q139" s="469">
        <f t="shared" ca="1" si="28"/>
        <v>0</v>
      </c>
      <c r="R139" s="469">
        <f t="shared" ca="1" si="29"/>
        <v>0</v>
      </c>
      <c r="S139" s="469">
        <f t="shared" ca="1" si="30"/>
        <v>0</v>
      </c>
      <c r="T139" s="469">
        <f t="shared" ca="1" si="31"/>
        <v>0</v>
      </c>
      <c r="X139" s="55" t="str" cm="1">
        <f t="array" ref="X139">IFERROR(_xlfn.IFS(D139="","-",E139="","-",F139="","-",G139="","-"),"OK")</f>
        <v>-</v>
      </c>
      <c r="Y139" s="560" t="str" cm="1">
        <f t="array" ref="Y139">IFERROR(_xlfn.IFS(H139="","-"),"OK")</f>
        <v>-</v>
      </c>
      <c r="Z139" s="55" t="str" cm="1">
        <f t="array" ref="Z139">IFERROR(_xlfn.IFS(X139&amp;Y139="--","-"),"OK")</f>
        <v>-</v>
      </c>
    </row>
    <row r="140" spans="2:26">
      <c r="B140" s="55"/>
      <c r="C140" s="51" t="s">
        <v>1523</v>
      </c>
      <c r="D140" s="444"/>
      <c r="E140" s="444"/>
      <c r="F140" s="444"/>
      <c r="G140" s="551"/>
      <c r="H140" s="553"/>
      <c r="I140" s="555" t="str" cm="1">
        <f t="array" ref="I140">_xlfn.IFS(Z140="-","-",H140&gt;SUM(D140:G140),H140,X140="OK",SUM(D140:G140),Y140="OK",H140)</f>
        <v>-</v>
      </c>
      <c r="J140" s="135"/>
      <c r="K140" s="550" t="str">
        <f t="shared" si="26"/>
        <v/>
      </c>
      <c r="L140" s="55"/>
      <c r="M140" s="387">
        <f ca="1">OFFSET('EM-Faktoren'!$C$1,N140-1,$M$126-2020-7)</f>
        <v>0.01</v>
      </c>
      <c r="N140" s="390">
        <v>27</v>
      </c>
      <c r="O140" s="391" t="str">
        <f ca="1">OFFSET('EM-Faktoren'!$B$4,N140-4,)</f>
        <v>Umweltwärme</v>
      </c>
      <c r="P140" s="469" t="e">
        <f ca="1">+I140*M140</f>
        <v>#VALUE!</v>
      </c>
      <c r="Q140" s="469">
        <f t="shared" ref="Q140" ca="1" si="32">D140*$M140</f>
        <v>0</v>
      </c>
      <c r="R140" s="469">
        <f t="shared" ref="R140" ca="1" si="33">E140*$M140</f>
        <v>0</v>
      </c>
      <c r="S140" s="469">
        <f t="shared" ref="S140" ca="1" si="34">F140*$M140</f>
        <v>0</v>
      </c>
      <c r="T140" s="469">
        <f t="shared" ref="T140" ca="1" si="35">G140*$M140</f>
        <v>0</v>
      </c>
      <c r="X140" s="55" t="str" cm="1">
        <f t="array" ref="X140">IFERROR(_xlfn.IFS(D140="","-",E140="","-",F140="","-",G140="","-"),"OK")</f>
        <v>-</v>
      </c>
      <c r="Y140" s="560" t="str" cm="1">
        <f t="array" ref="Y140">IFERROR(_xlfn.IFS(H140="","-"),"OK")</f>
        <v>-</v>
      </c>
      <c r="Z140" s="55" t="str" cm="1">
        <f t="array" ref="Z140">IFERROR(_xlfn.IFS(X140&amp;Y140="--","-"),"OK")</f>
        <v>-</v>
      </c>
    </row>
    <row r="141" spans="2:26">
      <c r="B141" s="55"/>
      <c r="C141" s="51" t="s">
        <v>205</v>
      </c>
      <c r="D141" s="444"/>
      <c r="E141" s="444"/>
      <c r="F141" s="444"/>
      <c r="G141" s="551"/>
      <c r="H141" s="553"/>
      <c r="I141" s="555" t="str" cm="1">
        <f t="array" ref="I141">_xlfn.IFS(Z141="-","-",H141&gt;SUM(D141:G141),H141,X141="OK",SUM(D141:G141),Y141="OK",H141)</f>
        <v>-</v>
      </c>
      <c r="J141" s="135"/>
      <c r="K141" s="550" t="str">
        <f t="shared" si="26"/>
        <v/>
      </c>
      <c r="L141" s="55"/>
      <c r="M141" s="387">
        <f ca="1">OFFSET('EM-Faktoren'!$C$1,N141-1,$M$126-2020-7)</f>
        <v>6.4000000000000001E-2</v>
      </c>
      <c r="N141" s="390">
        <v>19</v>
      </c>
      <c r="O141" s="391" t="str">
        <f ca="1">OFFSET('EM-Faktoren'!$B$4,N141-4,)</f>
        <v>EE-Festbrennstoffe</v>
      </c>
      <c r="P141" s="469" t="e">
        <f t="shared" ca="1" si="27"/>
        <v>#VALUE!</v>
      </c>
      <c r="Q141" s="469">
        <f t="shared" ca="1" si="28"/>
        <v>0</v>
      </c>
      <c r="R141" s="469">
        <f t="shared" ca="1" si="29"/>
        <v>0</v>
      </c>
      <c r="S141" s="469">
        <f t="shared" ca="1" si="30"/>
        <v>0</v>
      </c>
      <c r="T141" s="469">
        <f t="shared" ca="1" si="31"/>
        <v>0</v>
      </c>
      <c r="X141" s="55" t="str" cm="1">
        <f t="array" ref="X141">IFERROR(_xlfn.IFS(D141="","-",E141="","-",F141="","-",G141="","-"),"OK")</f>
        <v>-</v>
      </c>
      <c r="Y141" s="560" t="str" cm="1">
        <f t="array" ref="Y141">IFERROR(_xlfn.IFS(H141="","-"),"OK")</f>
        <v>-</v>
      </c>
      <c r="Z141" s="55" t="str" cm="1">
        <f t="array" ref="Z141">IFERROR(_xlfn.IFS(X141&amp;Y141="--","-"),"OK")</f>
        <v>-</v>
      </c>
    </row>
    <row r="142" spans="2:26">
      <c r="B142" s="55"/>
      <c r="C142" s="51" t="s">
        <v>200</v>
      </c>
      <c r="D142" s="444"/>
      <c r="E142" s="444"/>
      <c r="F142" s="444"/>
      <c r="G142" s="551"/>
      <c r="H142" s="553"/>
      <c r="I142" s="555" t="str" cm="1">
        <f t="array" ref="I142">_xlfn.IFS(Z142="-","-",H142&gt;SUM(D142:G142),H142,X142="OK",SUM(D142:G142),Y142="OK",H142)</f>
        <v>-</v>
      </c>
      <c r="J142" s="135"/>
      <c r="K142" s="550" t="str">
        <f t="shared" si="26"/>
        <v/>
      </c>
      <c r="L142" s="55"/>
      <c r="M142" s="387">
        <f ca="1">OFFSET('EM-Faktoren'!$C$1,N142-1,$M$126-2020-7)</f>
        <v>6.4000000000000001E-2</v>
      </c>
      <c r="N142" s="390">
        <v>19</v>
      </c>
      <c r="O142" s="391" t="str">
        <f ca="1">OFFSET('EM-Faktoren'!$B$4,N142-4,)</f>
        <v>EE-Festbrennstoffe</v>
      </c>
      <c r="P142" s="469" t="e">
        <f t="shared" ca="1" si="27"/>
        <v>#VALUE!</v>
      </c>
      <c r="Q142" s="469">
        <f t="shared" ca="1" si="28"/>
        <v>0</v>
      </c>
      <c r="R142" s="469">
        <f t="shared" ca="1" si="29"/>
        <v>0</v>
      </c>
      <c r="S142" s="469">
        <f t="shared" ca="1" si="30"/>
        <v>0</v>
      </c>
      <c r="T142" s="469">
        <f t="shared" ca="1" si="31"/>
        <v>0</v>
      </c>
      <c r="X142" s="55" t="str" cm="1">
        <f t="array" ref="X142">IFERROR(_xlfn.IFS(D142="","-",E142="","-",F142="","-",G142="","-"),"OK")</f>
        <v>-</v>
      </c>
      <c r="Y142" s="560" t="str" cm="1">
        <f t="array" ref="Y142">IFERROR(_xlfn.IFS(H142="","-"),"OK")</f>
        <v>-</v>
      </c>
      <c r="Z142" s="55" t="str" cm="1">
        <f t="array" ref="Z142">IFERROR(_xlfn.IFS(X142&amp;Y142="--","-"),"OK")</f>
        <v>-</v>
      </c>
    </row>
    <row r="143" spans="2:26">
      <c r="B143" s="55"/>
      <c r="C143" s="51" t="s">
        <v>76</v>
      </c>
      <c r="D143" s="444"/>
      <c r="E143" s="444"/>
      <c r="F143" s="444"/>
      <c r="G143" s="551"/>
      <c r="H143" s="553"/>
      <c r="I143" s="555" t="str" cm="1">
        <f t="array" ref="I143">_xlfn.IFS(Z143="-","-",H143&gt;SUM(D143:G143),H143,X143="OK",SUM(D143:G143),Y143="OK",H143)</f>
        <v>-</v>
      </c>
      <c r="J143" s="135"/>
      <c r="K143" s="550" t="str">
        <f t="shared" si="26"/>
        <v/>
      </c>
      <c r="L143" s="55"/>
      <c r="M143" s="387">
        <f ca="1">OFFSET('EM-Faktoren'!$C$1,N143-1,$M$126-2020-7)</f>
        <v>0.124</v>
      </c>
      <c r="N143" s="390">
        <v>21</v>
      </c>
      <c r="O143" s="391" t="str">
        <f ca="1">OFFSET('EM-Faktoren'!$B$4,N143-4,)</f>
        <v>Biogas</v>
      </c>
      <c r="P143" s="469" t="e">
        <f t="shared" ca="1" si="27"/>
        <v>#VALUE!</v>
      </c>
      <c r="Q143" s="469">
        <f t="shared" ca="1" si="28"/>
        <v>0</v>
      </c>
      <c r="R143" s="469">
        <f t="shared" ca="1" si="29"/>
        <v>0</v>
      </c>
      <c r="S143" s="469">
        <f t="shared" ca="1" si="30"/>
        <v>0</v>
      </c>
      <c r="T143" s="469">
        <f t="shared" ca="1" si="31"/>
        <v>0</v>
      </c>
      <c r="X143" s="55" t="str" cm="1">
        <f t="array" ref="X143">IFERROR(_xlfn.IFS(D143="","-",E143="","-",F143="","-",G143="","-"),"OK")</f>
        <v>-</v>
      </c>
      <c r="Y143" s="560" t="str" cm="1">
        <f t="array" ref="Y143">IFERROR(_xlfn.IFS(H143="","-"),"OK")</f>
        <v>-</v>
      </c>
      <c r="Z143" s="55" t="str" cm="1">
        <f t="array" ref="Z143">IFERROR(_xlfn.IFS(X143&amp;Y143="--","-"),"OK")</f>
        <v>-</v>
      </c>
    </row>
    <row r="144" spans="2:26" ht="14.75" customHeight="1">
      <c r="B144" s="55"/>
      <c r="C144" s="51" t="s">
        <v>77</v>
      </c>
      <c r="D144" s="444"/>
      <c r="E144" s="444"/>
      <c r="F144" s="444"/>
      <c r="G144" s="551"/>
      <c r="H144" s="553"/>
      <c r="I144" s="555" t="str" cm="1">
        <f t="array" ref="I144">_xlfn.IFS(Z144="-","-",H144&gt;SUM(D144:G144),H144,X144="OK",SUM(D144:G144),Y144="OK",H144)</f>
        <v>-</v>
      </c>
      <c r="J144" s="135"/>
      <c r="K144" s="550" t="str">
        <f t="shared" si="26"/>
        <v/>
      </c>
      <c r="L144" s="55"/>
      <c r="M144" s="387">
        <f ca="1">OFFSET('EM-Faktoren'!$C$1,N144-1,$M$126-2020-7)</f>
        <v>4.1000000000000002E-2</v>
      </c>
      <c r="N144" s="390">
        <v>25</v>
      </c>
      <c r="O144" s="391" t="str">
        <f ca="1">OFFSET('EM-Faktoren'!$B$4,N144-4,)</f>
        <v>Synth. Brennstoffe</v>
      </c>
      <c r="P144" s="469" t="e">
        <f t="shared" ca="1" si="27"/>
        <v>#VALUE!</v>
      </c>
      <c r="Q144" s="469">
        <f t="shared" ca="1" si="28"/>
        <v>0</v>
      </c>
      <c r="R144" s="469">
        <f t="shared" ca="1" si="29"/>
        <v>0</v>
      </c>
      <c r="S144" s="469">
        <f t="shared" ca="1" si="30"/>
        <v>0</v>
      </c>
      <c r="T144" s="469">
        <f t="shared" ca="1" si="31"/>
        <v>0</v>
      </c>
      <c r="X144" s="55" t="str" cm="1">
        <f t="array" ref="X144">IFERROR(_xlfn.IFS(D144="","-",E144="","-",F144="","-",G144="","-"),"OK")</f>
        <v>-</v>
      </c>
      <c r="Y144" s="560" t="str" cm="1">
        <f t="array" ref="Y144">IFERROR(_xlfn.IFS(H144="","-"),"OK")</f>
        <v>-</v>
      </c>
      <c r="Z144" s="55" t="str" cm="1">
        <f t="array" ref="Z144">IFERROR(_xlfn.IFS(X144&amp;Y144="--","-"),"OK")</f>
        <v>-</v>
      </c>
    </row>
    <row r="145" spans="2:26" ht="14.75" customHeight="1">
      <c r="B145" s="55"/>
      <c r="C145" s="51" t="s">
        <v>78</v>
      </c>
      <c r="D145" s="444"/>
      <c r="E145" s="444"/>
      <c r="F145" s="444"/>
      <c r="G145" s="551"/>
      <c r="H145" s="553"/>
      <c r="I145" s="555" t="str" cm="1">
        <f t="array" ref="I145">_xlfn.IFS(Z145="-","-",H145&gt;SUM(D145:G145),H145,X145="OK",SUM(D145:G145),Y145="OK",H145)</f>
        <v>-</v>
      </c>
      <c r="J145" s="135"/>
      <c r="K145" s="550" t="str">
        <f t="shared" si="26"/>
        <v/>
      </c>
      <c r="L145" s="55"/>
      <c r="M145" s="387">
        <f ca="1">OFFSET('EM-Faktoren'!$C$1,N145-1,$M$126-2020-7)</f>
        <v>0.13500000000000001</v>
      </c>
      <c r="N145" s="390">
        <v>22</v>
      </c>
      <c r="O145" s="391" t="str">
        <f ca="1">OFFSET('EM-Faktoren'!$B$4,N145-4,)</f>
        <v>Deponiegas/Grubengas</v>
      </c>
      <c r="P145" s="469" t="e">
        <f t="shared" ca="1" si="27"/>
        <v>#VALUE!</v>
      </c>
      <c r="Q145" s="469">
        <f t="shared" ca="1" si="28"/>
        <v>0</v>
      </c>
      <c r="R145" s="469">
        <f t="shared" ca="1" si="29"/>
        <v>0</v>
      </c>
      <c r="S145" s="469">
        <f t="shared" ca="1" si="30"/>
        <v>0</v>
      </c>
      <c r="T145" s="469">
        <f t="shared" ca="1" si="31"/>
        <v>0</v>
      </c>
      <c r="X145" s="55" t="str" cm="1">
        <f t="array" ref="X145">IFERROR(_xlfn.IFS(D145="","-",E145="","-",F145="","-",G145="","-"),"OK")</f>
        <v>-</v>
      </c>
      <c r="Y145" s="560" t="str" cm="1">
        <f t="array" ref="Y145">IFERROR(_xlfn.IFS(H145="","-"),"OK")</f>
        <v>-</v>
      </c>
      <c r="Z145" s="55" t="str" cm="1">
        <f t="array" ref="Z145">IFERROR(_xlfn.IFS(X145&amp;Y145="--","-"),"OK")</f>
        <v>-</v>
      </c>
    </row>
    <row r="146" spans="2:26">
      <c r="B146" s="55"/>
      <c r="C146" s="51" t="s">
        <v>79</v>
      </c>
      <c r="D146" s="444"/>
      <c r="E146" s="444"/>
      <c r="F146" s="444"/>
      <c r="G146" s="551"/>
      <c r="H146" s="553"/>
      <c r="I146" s="555" t="str" cm="1">
        <f t="array" ref="I146">_xlfn.IFS(Z146="-","-",H146&gt;SUM(D146:G146),H146,X146="OK",SUM(D146:G146),Y146="OK",H146)</f>
        <v>-</v>
      </c>
      <c r="J146" s="135"/>
      <c r="K146" s="550" t="str">
        <f t="shared" si="26"/>
        <v/>
      </c>
      <c r="L146" s="55"/>
      <c r="M146" s="387">
        <f ca="1">OFFSET('EM-Faktoren'!$C$1,N146-1,$M$126-2020-7)</f>
        <v>5.5E-2</v>
      </c>
      <c r="N146" s="390">
        <v>18</v>
      </c>
      <c r="O146" s="391" t="str">
        <f ca="1">OFFSET('EM-Faktoren'!$B$4,N146-4,)</f>
        <v>Klärgas</v>
      </c>
      <c r="P146" s="469" t="e">
        <f t="shared" ca="1" si="27"/>
        <v>#VALUE!</v>
      </c>
      <c r="Q146" s="469">
        <f t="shared" ca="1" si="28"/>
        <v>0</v>
      </c>
      <c r="R146" s="469">
        <f t="shared" ca="1" si="29"/>
        <v>0</v>
      </c>
      <c r="S146" s="469">
        <f t="shared" ca="1" si="30"/>
        <v>0</v>
      </c>
      <c r="T146" s="469">
        <f t="shared" ca="1" si="31"/>
        <v>0</v>
      </c>
      <c r="X146" s="55" t="str" cm="1">
        <f t="array" ref="X146">IFERROR(_xlfn.IFS(D146="","-",E146="","-",F146="","-",G146="","-"),"OK")</f>
        <v>-</v>
      </c>
      <c r="Y146" s="560" t="str" cm="1">
        <f t="array" ref="Y146">IFERROR(_xlfn.IFS(H146="","-"),"OK")</f>
        <v>-</v>
      </c>
      <c r="Z146" s="55" t="str" cm="1">
        <f t="array" ref="Z146">IFERROR(_xlfn.IFS(X146&amp;Y146="--","-"),"OK")</f>
        <v>-</v>
      </c>
    </row>
    <row r="147" spans="2:26">
      <c r="B147" s="55"/>
      <c r="C147" s="51" t="s">
        <v>80</v>
      </c>
      <c r="D147" s="444"/>
      <c r="E147" s="444"/>
      <c r="F147" s="444"/>
      <c r="G147" s="551"/>
      <c r="H147" s="553"/>
      <c r="I147" s="555" t="str" cm="1">
        <f t="array" ref="I147">_xlfn.IFS(Z147="-","-",H147&gt;SUM(D147:G147),H147,X147="OK",SUM(D147:G147),Y147="OK",H147)</f>
        <v>-</v>
      </c>
      <c r="J147" s="135"/>
      <c r="K147" s="550" t="str">
        <f t="shared" si="26"/>
        <v/>
      </c>
      <c r="L147" s="55"/>
      <c r="M147" s="387">
        <f ca="1">OFFSET('EM-Faktoren'!$C$1,N147-1,$M$126-2020-7)</f>
        <v>0.3</v>
      </c>
      <c r="N147" s="390">
        <v>20</v>
      </c>
      <c r="O147" s="391" t="str">
        <f ca="1">OFFSET('EM-Faktoren'!$B$4,N147-4,)</f>
        <v>Flüssige Biomasse</v>
      </c>
      <c r="P147" s="469" t="e">
        <f t="shared" ca="1" si="27"/>
        <v>#VALUE!</v>
      </c>
      <c r="Q147" s="469">
        <f t="shared" ca="1" si="28"/>
        <v>0</v>
      </c>
      <c r="R147" s="469">
        <f t="shared" ca="1" si="29"/>
        <v>0</v>
      </c>
      <c r="S147" s="469">
        <f t="shared" ca="1" si="30"/>
        <v>0</v>
      </c>
      <c r="T147" s="469">
        <f t="shared" ca="1" si="31"/>
        <v>0</v>
      </c>
      <c r="X147" s="55" t="str" cm="1">
        <f t="array" ref="X147">IFERROR(_xlfn.IFS(D147="","-",E147="","-",F147="","-",G147="","-"),"OK")</f>
        <v>-</v>
      </c>
      <c r="Y147" s="560" t="str" cm="1">
        <f t="array" ref="Y147">IFERROR(_xlfn.IFS(H147="","-"),"OK")</f>
        <v>-</v>
      </c>
      <c r="Z147" s="55" t="str" cm="1">
        <f t="array" ref="Z147">IFERROR(_xlfn.IFS(X147&amp;Y147="--","-"),"OK")</f>
        <v>-</v>
      </c>
    </row>
    <row r="148" spans="2:26">
      <c r="B148" s="55"/>
      <c r="C148" s="51" t="s">
        <v>203</v>
      </c>
      <c r="D148" s="444"/>
      <c r="E148" s="444"/>
      <c r="F148" s="444"/>
      <c r="G148" s="551"/>
      <c r="H148" s="553"/>
      <c r="I148" s="555" t="str" cm="1">
        <f t="array" ref="I148">_xlfn.IFS(Z148="-","-",H148&gt;SUM(D148:G148),H148,X148="OK",SUM(D148:G148),Y148="OK",H148)</f>
        <v>-</v>
      </c>
      <c r="J148" s="135"/>
      <c r="K148" s="550" t="str">
        <f t="shared" si="26"/>
        <v/>
      </c>
      <c r="L148" s="55"/>
      <c r="M148" s="387">
        <f ca="1">OFFSET('EM-Faktoren'!$C$1,N148-1,$M$126-2020-7)</f>
        <v>8.1000000000000003E-2</v>
      </c>
      <c r="N148" s="390">
        <v>4</v>
      </c>
      <c r="O148" s="391" t="str">
        <f ca="1">OFFSET('EM-Faktoren'!$B$4,N148-4,)</f>
        <v>Strom</v>
      </c>
      <c r="P148" s="469" t="e">
        <f t="shared" ca="1" si="27"/>
        <v>#VALUE!</v>
      </c>
      <c r="Q148" s="469">
        <f t="shared" ca="1" si="28"/>
        <v>0</v>
      </c>
      <c r="R148" s="469">
        <f t="shared" ca="1" si="29"/>
        <v>0</v>
      </c>
      <c r="S148" s="469">
        <f t="shared" ca="1" si="30"/>
        <v>0</v>
      </c>
      <c r="T148" s="469">
        <f t="shared" ca="1" si="31"/>
        <v>0</v>
      </c>
      <c r="X148" s="55" t="str" cm="1">
        <f t="array" ref="X148">IFERROR(_xlfn.IFS(D148="","-",E148="","-",F148="","-",G148="","-"),"OK")</f>
        <v>-</v>
      </c>
      <c r="Y148" s="560" t="str" cm="1">
        <f t="array" ref="Y148">IFERROR(_xlfn.IFS(H148="","-"),"OK")</f>
        <v>-</v>
      </c>
      <c r="Z148" s="55" t="str" cm="1">
        <f t="array" ref="Z148">IFERROR(_xlfn.IFS(X148&amp;Y148="--","-"),"OK")</f>
        <v>-</v>
      </c>
    </row>
    <row r="149" spans="2:26">
      <c r="B149" s="55"/>
      <c r="C149" s="51" t="s">
        <v>202</v>
      </c>
      <c r="D149" s="444"/>
      <c r="E149" s="444"/>
      <c r="F149" s="444"/>
      <c r="G149" s="551"/>
      <c r="H149" s="553"/>
      <c r="I149" s="555" t="str" cm="1">
        <f t="array" ref="I149">_xlfn.IFS(Z149="-","-",H149&gt;SUM(D149:G149),H149,X149="OK",SUM(D149:G149),Y149="OK",H149)</f>
        <v>-</v>
      </c>
      <c r="J149" s="135"/>
      <c r="K149" s="550" t="str">
        <f t="shared" si="26"/>
        <v/>
      </c>
      <c r="L149" s="55"/>
      <c r="M149" s="387">
        <f ca="1">OFFSET('EM-Faktoren'!$C$1,N149-1,$M$126-2020-7)</f>
        <v>8.1000000000000003E-2</v>
      </c>
      <c r="N149" s="390">
        <v>4</v>
      </c>
      <c r="O149" s="391" t="str">
        <f ca="1">OFFSET('EM-Faktoren'!$B$4,N149-4,)</f>
        <v>Strom</v>
      </c>
      <c r="P149" s="469" t="e">
        <f t="shared" ca="1" si="27"/>
        <v>#VALUE!</v>
      </c>
      <c r="Q149" s="469">
        <f t="shared" ca="1" si="28"/>
        <v>0</v>
      </c>
      <c r="R149" s="469">
        <f t="shared" ca="1" si="29"/>
        <v>0</v>
      </c>
      <c r="S149" s="469">
        <f t="shared" ca="1" si="30"/>
        <v>0</v>
      </c>
      <c r="T149" s="469">
        <f t="shared" ca="1" si="31"/>
        <v>0</v>
      </c>
      <c r="X149" s="55" t="str" cm="1">
        <f t="array" ref="X149">IFERROR(_xlfn.IFS(D149="","-",E149="","-",F149="","-",G149="","-"),"OK")</f>
        <v>-</v>
      </c>
      <c r="Y149" s="560" t="str" cm="1">
        <f t="array" ref="Y149">IFERROR(_xlfn.IFS(H149="","-"),"OK")</f>
        <v>-</v>
      </c>
      <c r="Z149" s="55" t="str" cm="1">
        <f t="array" ref="Z149">IFERROR(_xlfn.IFS(X149&amp;Y149="--","-"),"OK")</f>
        <v>-</v>
      </c>
    </row>
    <row r="150" spans="2:26">
      <c r="B150" s="55"/>
      <c r="C150" s="51" t="s">
        <v>207</v>
      </c>
      <c r="D150" s="444"/>
      <c r="E150" s="444"/>
      <c r="F150" s="444"/>
      <c r="G150" s="551"/>
      <c r="H150" s="553"/>
      <c r="I150" s="555" t="str" cm="1">
        <f t="array" ref="I150">_xlfn.IFS(Z150="-","-",H150&gt;SUM(D150:G150),H150,X150="OK",SUM(D150:G150),Y150="OK",H150)</f>
        <v>-</v>
      </c>
      <c r="J150" s="135"/>
      <c r="K150" s="550" t="str">
        <f t="shared" si="26"/>
        <v/>
      </c>
      <c r="L150" s="55"/>
      <c r="M150" s="387">
        <f ca="1">OFFSET('EM-Faktoren'!$C$1,N150-1,$M$126-2020-7)</f>
        <v>2.3E-2</v>
      </c>
      <c r="N150" s="390">
        <v>11</v>
      </c>
      <c r="O150" s="391" t="str">
        <f ca="1">OFFSET('EM-Faktoren'!$B$4,N150-4,)</f>
        <v>Solarwärme</v>
      </c>
      <c r="P150" s="469" t="e">
        <f t="shared" ca="1" si="27"/>
        <v>#VALUE!</v>
      </c>
      <c r="Q150" s="469">
        <f t="shared" ca="1" si="28"/>
        <v>0</v>
      </c>
      <c r="R150" s="469">
        <f t="shared" ca="1" si="29"/>
        <v>0</v>
      </c>
      <c r="S150" s="469">
        <f t="shared" ca="1" si="30"/>
        <v>0</v>
      </c>
      <c r="T150" s="469">
        <f t="shared" ca="1" si="31"/>
        <v>0</v>
      </c>
      <c r="X150" s="55" t="str" cm="1">
        <f t="array" ref="X150">IFERROR(_xlfn.IFS(D150="","-",E150="","-",F150="","-",G150="","-"),"OK")</f>
        <v>-</v>
      </c>
      <c r="Y150" s="560" t="str" cm="1">
        <f t="array" ref="Y150">IFERROR(_xlfn.IFS(H150="","-"),"OK")</f>
        <v>-</v>
      </c>
      <c r="Z150" s="55" t="str" cm="1">
        <f t="array" ref="Z150">IFERROR(_xlfn.IFS(X150&amp;Y150="--","-"),"OK")</f>
        <v>-</v>
      </c>
    </row>
    <row r="151" spans="2:26">
      <c r="B151" s="55"/>
      <c r="C151" s="51" t="s">
        <v>199</v>
      </c>
      <c r="D151" s="444"/>
      <c r="E151" s="444"/>
      <c r="F151" s="444"/>
      <c r="G151" s="551"/>
      <c r="H151" s="553"/>
      <c r="I151" s="555" t="str" cm="1">
        <f t="array" ref="I151">_xlfn.IFS(Z151="-","-",H151&gt;SUM(D151:G151),H151,X151="OK",SUM(D151:G151),Y151="OK",H151)</f>
        <v>-</v>
      </c>
      <c r="J151" s="135"/>
      <c r="K151" s="550" t="str">
        <f t="shared" si="26"/>
        <v/>
      </c>
      <c r="L151" s="55"/>
      <c r="M151" s="387">
        <f ca="1">OFFSET('EM-Faktoren'!$C$1,N151-1,$M$126-2020-7)</f>
        <v>2.3E-2</v>
      </c>
      <c r="N151" s="390">
        <v>11</v>
      </c>
      <c r="O151" s="391" t="str">
        <f ca="1">OFFSET('EM-Faktoren'!$B$4,N151-4,)</f>
        <v>Solarwärme</v>
      </c>
      <c r="P151" s="469" t="e">
        <f t="shared" ca="1" si="27"/>
        <v>#VALUE!</v>
      </c>
      <c r="Q151" s="469">
        <f t="shared" ca="1" si="28"/>
        <v>0</v>
      </c>
      <c r="R151" s="469">
        <f t="shared" ca="1" si="29"/>
        <v>0</v>
      </c>
      <c r="S151" s="469">
        <f t="shared" ca="1" si="30"/>
        <v>0</v>
      </c>
      <c r="T151" s="469">
        <f t="shared" ca="1" si="31"/>
        <v>0</v>
      </c>
      <c r="X151" s="55" t="str" cm="1">
        <f t="array" ref="X151">IFERROR(_xlfn.IFS(D151="","-",E151="","-",F151="","-",G151="","-"),"OK")</f>
        <v>-</v>
      </c>
      <c r="Y151" s="560" t="str" cm="1">
        <f t="array" ref="Y151">IFERROR(_xlfn.IFS(H151="","-"),"OK")</f>
        <v>-</v>
      </c>
      <c r="Z151" s="55" t="str" cm="1">
        <f t="array" ref="Z151">IFERROR(_xlfn.IFS(X151&amp;Y151="--","-"),"OK")</f>
        <v>-</v>
      </c>
    </row>
    <row r="152" spans="2:26">
      <c r="B152" s="55"/>
      <c r="C152" s="51" t="s">
        <v>82</v>
      </c>
      <c r="D152" s="444"/>
      <c r="E152" s="444"/>
      <c r="F152" s="444"/>
      <c r="G152" s="551"/>
      <c r="H152" s="553"/>
      <c r="I152" s="555" t="str" cm="1">
        <f t="array" ref="I152">_xlfn.IFS(Z152="-","-",H152&gt;SUM(D152:G152),H152,X152="OK",SUM(D152:G152),Y152="OK",H152)</f>
        <v>-</v>
      </c>
      <c r="J152" s="135"/>
      <c r="K152" s="550" t="str">
        <f t="shared" si="26"/>
        <v/>
      </c>
      <c r="L152" s="55"/>
      <c r="M152" s="387">
        <f ca="1">OFFSET('EM-Faktoren'!$C$1,N152-1,$M$126-2020-7)</f>
        <v>0.01</v>
      </c>
      <c r="N152" s="390">
        <v>27</v>
      </c>
      <c r="O152" s="391" t="str">
        <f ca="1">OFFSET('EM-Faktoren'!$B$4,N152-4,)</f>
        <v>Umweltwärme</v>
      </c>
      <c r="P152" s="469" t="e">
        <f t="shared" ca="1" si="27"/>
        <v>#VALUE!</v>
      </c>
      <c r="Q152" s="469">
        <f t="shared" ca="1" si="28"/>
        <v>0</v>
      </c>
      <c r="R152" s="469">
        <f t="shared" ca="1" si="29"/>
        <v>0</v>
      </c>
      <c r="S152" s="469">
        <f t="shared" ca="1" si="30"/>
        <v>0</v>
      </c>
      <c r="T152" s="469">
        <f t="shared" ca="1" si="31"/>
        <v>0</v>
      </c>
      <c r="X152" s="55" t="str" cm="1">
        <f t="array" ref="X152">IFERROR(_xlfn.IFS(D152="","-",E152="","-",F152="","-",G152="","-"),"OK")</f>
        <v>-</v>
      </c>
      <c r="Y152" s="560" t="str" cm="1">
        <f t="array" ref="Y152">IFERROR(_xlfn.IFS(H152="","-"),"OK")</f>
        <v>-</v>
      </c>
      <c r="Z152" s="55" t="str" cm="1">
        <f t="array" ref="Z152">IFERROR(_xlfn.IFS(X152&amp;Y152="--","-"),"OK")</f>
        <v>-</v>
      </c>
    </row>
    <row r="153" spans="2:26">
      <c r="B153" s="55"/>
      <c r="C153" s="51" t="s">
        <v>83</v>
      </c>
      <c r="D153" s="444"/>
      <c r="E153" s="444"/>
      <c r="F153" s="444"/>
      <c r="G153" s="551"/>
      <c r="H153" s="553"/>
      <c r="I153" s="555" t="str" cm="1">
        <f t="array" ref="I153">_xlfn.IFS(Z153="-","-",H153&gt;SUM(D153:G153),H153,X153="OK",SUM(D153:G153),Y153="OK",H153)</f>
        <v>-</v>
      </c>
      <c r="J153" s="135"/>
      <c r="K153" s="550" t="str">
        <f t="shared" si="26"/>
        <v/>
      </c>
      <c r="L153" s="55"/>
      <c r="M153" s="387">
        <f ca="1">OFFSET('EM-Faktoren'!$C$1,N153-1,$M$126-2020-7)</f>
        <v>0.14899999999999999</v>
      </c>
      <c r="N153" s="390">
        <v>26</v>
      </c>
      <c r="O153" s="391" t="str">
        <f ca="1">OFFSET('EM-Faktoren'!$B$4,N153-4,)</f>
        <v>Tiefe Geothermie</v>
      </c>
      <c r="P153" s="469" t="e">
        <f t="shared" ca="1" si="27"/>
        <v>#VALUE!</v>
      </c>
      <c r="Q153" s="469">
        <f t="shared" ca="1" si="28"/>
        <v>0</v>
      </c>
      <c r="R153" s="469">
        <f t="shared" ca="1" si="29"/>
        <v>0</v>
      </c>
      <c r="S153" s="469">
        <f t="shared" ca="1" si="30"/>
        <v>0</v>
      </c>
      <c r="T153" s="469">
        <f t="shared" ca="1" si="31"/>
        <v>0</v>
      </c>
      <c r="X153" s="55" t="str" cm="1">
        <f t="array" ref="X153">IFERROR(_xlfn.IFS(D153="","-",E153="","-",F153="","-",G153="","-"),"OK")</f>
        <v>-</v>
      </c>
      <c r="Y153" s="560" t="str" cm="1">
        <f t="array" ref="Y153">IFERROR(_xlfn.IFS(H153="","-"),"OK")</f>
        <v>-</v>
      </c>
      <c r="Z153" s="55" t="str" cm="1">
        <f t="array" ref="Z153">IFERROR(_xlfn.IFS(X153&amp;Y153="--","-"),"OK")</f>
        <v>-</v>
      </c>
    </row>
    <row r="154" spans="2:26">
      <c r="B154" s="55"/>
      <c r="C154" s="51" t="s">
        <v>84</v>
      </c>
      <c r="D154" s="444"/>
      <c r="E154" s="444"/>
      <c r="F154" s="444"/>
      <c r="G154" s="551"/>
      <c r="H154" s="553"/>
      <c r="I154" s="555" t="str" cm="1">
        <f t="array" ref="I154">_xlfn.IFS(Z154="-","-",H154&gt;SUM(D154:G154),H154,X154="OK",SUM(D154:G154),Y154="OK",H154)</f>
        <v>-</v>
      </c>
      <c r="J154" s="135"/>
      <c r="K154" s="550" t="str">
        <f t="shared" si="26"/>
        <v/>
      </c>
      <c r="L154" s="55"/>
      <c r="M154" s="387">
        <f ca="1">OFFSET('EM-Faktoren'!$C$1,N154-1,$M$126-2020-7)</f>
        <v>0.01</v>
      </c>
      <c r="N154" s="390">
        <v>27</v>
      </c>
      <c r="O154" s="391" t="str">
        <f ca="1">OFFSET('EM-Faktoren'!$B$4,N154-4,)</f>
        <v>Umweltwärme</v>
      </c>
      <c r="P154" s="469" t="e">
        <f t="shared" ca="1" si="27"/>
        <v>#VALUE!</v>
      </c>
      <c r="Q154" s="469">
        <f t="shared" ca="1" si="28"/>
        <v>0</v>
      </c>
      <c r="R154" s="469">
        <f t="shared" ca="1" si="29"/>
        <v>0</v>
      </c>
      <c r="S154" s="469">
        <f t="shared" ca="1" si="30"/>
        <v>0</v>
      </c>
      <c r="T154" s="469">
        <f t="shared" ca="1" si="31"/>
        <v>0</v>
      </c>
      <c r="X154" s="55" t="str" cm="1">
        <f t="array" ref="X154">IFERROR(_xlfn.IFS(D154="","-",E154="","-",F154="","-",G154="","-"),"OK")</f>
        <v>-</v>
      </c>
      <c r="Y154" s="560" t="str" cm="1">
        <f t="array" ref="Y154">IFERROR(_xlfn.IFS(H154="","-"),"OK")</f>
        <v>-</v>
      </c>
      <c r="Z154" s="55" t="str" cm="1">
        <f t="array" ref="Z154">IFERROR(_xlfn.IFS(X154&amp;Y154="--","-"),"OK")</f>
        <v>-</v>
      </c>
    </row>
    <row r="155" spans="2:26">
      <c r="B155" s="55"/>
      <c r="C155" s="51" t="s">
        <v>85</v>
      </c>
      <c r="D155" s="444"/>
      <c r="E155" s="444"/>
      <c r="F155" s="444"/>
      <c r="G155" s="551"/>
      <c r="H155" s="553"/>
      <c r="I155" s="555" t="str" cm="1">
        <f t="array" ref="I155">_xlfn.IFS(Z155="-","-",H155&gt;SUM(D155:G155),H155,X155="OK",SUM(D155:G155),Y155="OK",H155)</f>
        <v>-</v>
      </c>
      <c r="J155" s="135"/>
      <c r="K155" s="550" t="str">
        <f t="shared" si="26"/>
        <v/>
      </c>
      <c r="L155" s="55"/>
      <c r="M155" s="387">
        <f ca="1">OFFSET('EM-Faktoren'!$C$1,N155-1,$M$126-2020-7)</f>
        <v>0.01</v>
      </c>
      <c r="N155" s="390">
        <v>27</v>
      </c>
      <c r="O155" s="391" t="str">
        <f ca="1">OFFSET('EM-Faktoren'!$B$4,N155-4,)</f>
        <v>Umweltwärme</v>
      </c>
      <c r="P155" s="469" t="e">
        <f t="shared" ca="1" si="27"/>
        <v>#VALUE!</v>
      </c>
      <c r="Q155" s="469">
        <f t="shared" ca="1" si="28"/>
        <v>0</v>
      </c>
      <c r="R155" s="469">
        <f t="shared" ca="1" si="29"/>
        <v>0</v>
      </c>
      <c r="S155" s="469">
        <f t="shared" ca="1" si="30"/>
        <v>0</v>
      </c>
      <c r="T155" s="469">
        <f t="shared" ca="1" si="31"/>
        <v>0</v>
      </c>
      <c r="X155" s="55" t="str" cm="1">
        <f t="array" ref="X155">IFERROR(_xlfn.IFS(D155="","-",E155="","-",F155="","-",G155="","-"),"OK")</f>
        <v>-</v>
      </c>
      <c r="Y155" s="560" t="str" cm="1">
        <f t="array" ref="Y155">IFERROR(_xlfn.IFS(H155="","-"),"OK")</f>
        <v>-</v>
      </c>
      <c r="Z155" s="55" t="str" cm="1">
        <f t="array" ref="Z155">IFERROR(_xlfn.IFS(X155&amp;Y155="--","-"),"OK")</f>
        <v>-</v>
      </c>
    </row>
    <row r="156" spans="2:26">
      <c r="B156" s="55"/>
      <c r="C156" s="51" t="s">
        <v>86</v>
      </c>
      <c r="D156" s="444"/>
      <c r="E156" s="444"/>
      <c r="F156" s="444"/>
      <c r="G156" s="551"/>
      <c r="H156" s="553"/>
      <c r="I156" s="555" t="str" cm="1">
        <f t="array" ref="I156">_xlfn.IFS(Z156="-","-",H156&gt;SUM(D156:G156),H156,X156="OK",SUM(D156:G156),Y156="OK",H156)</f>
        <v>-</v>
      </c>
      <c r="J156" s="135"/>
      <c r="K156" s="550" t="str">
        <f t="shared" si="26"/>
        <v/>
      </c>
      <c r="L156" s="55"/>
      <c r="M156" s="387">
        <f ca="1">OFFSET('EM-Faktoren'!$C$1,N156-1,$M$126-2020-7)</f>
        <v>0.01</v>
      </c>
      <c r="N156" s="390">
        <v>27</v>
      </c>
      <c r="O156" s="391" t="str">
        <f ca="1">OFFSET('EM-Faktoren'!$B$4,N156-4,)</f>
        <v>Umweltwärme</v>
      </c>
      <c r="P156" s="469" t="e">
        <f t="shared" ca="1" si="27"/>
        <v>#VALUE!</v>
      </c>
      <c r="Q156" s="469">
        <f t="shared" ca="1" si="28"/>
        <v>0</v>
      </c>
      <c r="R156" s="469">
        <f t="shared" ca="1" si="29"/>
        <v>0</v>
      </c>
      <c r="S156" s="469">
        <f t="shared" ca="1" si="30"/>
        <v>0</v>
      </c>
      <c r="T156" s="469">
        <f t="shared" ca="1" si="31"/>
        <v>0</v>
      </c>
      <c r="X156" s="55" t="str" cm="1">
        <f t="array" ref="X156">IFERROR(_xlfn.IFS(D156="","-",E156="","-",F156="","-",G156="","-"),"OK")</f>
        <v>-</v>
      </c>
      <c r="Y156" s="560" t="str" cm="1">
        <f t="array" ref="Y156">IFERROR(_xlfn.IFS(H156="","-"),"OK")</f>
        <v>-</v>
      </c>
      <c r="Z156" s="55" t="str" cm="1">
        <f t="array" ref="Z156">IFERROR(_xlfn.IFS(X156&amp;Y156="--","-"),"OK")</f>
        <v>-</v>
      </c>
    </row>
    <row r="157" spans="2:26">
      <c r="B157" s="55"/>
      <c r="C157" s="51" t="s">
        <v>87</v>
      </c>
      <c r="D157" s="444"/>
      <c r="E157" s="444"/>
      <c r="F157" s="444"/>
      <c r="G157" s="551"/>
      <c r="H157" s="553"/>
      <c r="I157" s="555" t="str" cm="1">
        <f t="array" ref="I157">_xlfn.IFS(Z157="-","-",H157&gt;SUM(D157:G157),H157,X157="OK",SUM(D157:G157),Y157="OK",H157)</f>
        <v>-</v>
      </c>
      <c r="J157" s="223"/>
      <c r="K157" s="550" t="str">
        <f t="shared" si="26"/>
        <v/>
      </c>
      <c r="L157" s="55"/>
      <c r="M157" s="387">
        <f ca="1">OFFSET('EM-Faktoren'!$C$1,N157-1,$M$126-2020-7)</f>
        <v>0.01</v>
      </c>
      <c r="N157" s="390">
        <v>27</v>
      </c>
      <c r="O157" s="391" t="str">
        <f ca="1">OFFSET('EM-Faktoren'!$B$4,N157-4,)</f>
        <v>Umweltwärme</v>
      </c>
      <c r="P157" s="469" t="e">
        <f t="shared" ca="1" si="27"/>
        <v>#VALUE!</v>
      </c>
      <c r="Q157" s="469">
        <f t="shared" ca="1" si="28"/>
        <v>0</v>
      </c>
      <c r="R157" s="469">
        <f t="shared" ca="1" si="29"/>
        <v>0</v>
      </c>
      <c r="S157" s="469">
        <f t="shared" ca="1" si="30"/>
        <v>0</v>
      </c>
      <c r="T157" s="469">
        <f t="shared" ca="1" si="31"/>
        <v>0</v>
      </c>
      <c r="X157" s="55" t="str" cm="1">
        <f t="array" ref="X157">IFERROR(_xlfn.IFS(D157="","-",E157="","-",F157="","-",G157="","-"),"OK")</f>
        <v>-</v>
      </c>
      <c r="Y157" s="560" t="str" cm="1">
        <f t="array" ref="Y157">IFERROR(_xlfn.IFS(H157="","-"),"OK")</f>
        <v>-</v>
      </c>
      <c r="Z157" s="55" t="str" cm="1">
        <f t="array" ref="Z157">IFERROR(_xlfn.IFS(X157&amp;Y157="--","-"),"OK")</f>
        <v>-</v>
      </c>
    </row>
    <row r="158" spans="2:26">
      <c r="B158" s="55"/>
      <c r="C158" s="51" t="s">
        <v>197</v>
      </c>
      <c r="D158" s="444"/>
      <c r="E158" s="444"/>
      <c r="F158" s="444"/>
      <c r="G158" s="551"/>
      <c r="H158" s="553"/>
      <c r="I158" s="555" t="str" cm="1">
        <f t="array" ref="I158">_xlfn.IFS(Z158="-","-",H158&gt;SUM(D158:G158),H158,X158="OK",SUM(D158:G158),Y158="OK",H158)</f>
        <v>-</v>
      </c>
      <c r="J158" s="223"/>
      <c r="K158" s="550" t="str">
        <f t="shared" si="26"/>
        <v/>
      </c>
      <c r="L158" s="55"/>
      <c r="M158" s="387">
        <f ca="1">OFFSET('EM-Faktoren'!$C$1,N158-1,$M$126-2020-7)</f>
        <v>0.15</v>
      </c>
      <c r="N158" s="390">
        <v>14</v>
      </c>
      <c r="O158" s="391" t="str">
        <f ca="1">OFFSET('EM-Faktoren'!$B$4,N158-4,)</f>
        <v>Sonstige</v>
      </c>
      <c r="P158" s="469" t="e">
        <f t="shared" ca="1" si="27"/>
        <v>#VALUE!</v>
      </c>
      <c r="Q158" s="469">
        <f t="shared" ca="1" si="28"/>
        <v>0</v>
      </c>
      <c r="R158" s="469">
        <f t="shared" ca="1" si="29"/>
        <v>0</v>
      </c>
      <c r="S158" s="469">
        <f t="shared" ca="1" si="30"/>
        <v>0</v>
      </c>
      <c r="T158" s="469">
        <f t="shared" ca="1" si="31"/>
        <v>0</v>
      </c>
      <c r="X158" s="55" t="str" cm="1">
        <f t="array" ref="X158">IFERROR(_xlfn.IFS(D158="","-",E158="","-",F158="","-",G158="","-"),"OK")</f>
        <v>-</v>
      </c>
      <c r="Y158" s="560" t="str" cm="1">
        <f t="array" ref="Y158">IFERROR(_xlfn.IFS(H158="","-"),"OK")</f>
        <v>-</v>
      </c>
      <c r="Z158" s="55" t="str" cm="1">
        <f t="array" ref="Z158">IFERROR(_xlfn.IFS(X158&amp;Y158="--","-"),"OK")</f>
        <v>-</v>
      </c>
    </row>
    <row r="159" spans="2:26">
      <c r="B159" s="55"/>
      <c r="C159" s="51" t="s">
        <v>201</v>
      </c>
      <c r="D159" s="444"/>
      <c r="E159" s="444"/>
      <c r="F159" s="444"/>
      <c r="G159" s="551"/>
      <c r="H159" s="554"/>
      <c r="I159" s="555" t="str" cm="1">
        <f t="array" ref="I159">_xlfn.IFS(Z159="-","-",H159&gt;SUM(D159:G159),H159,X159="OK",SUM(D159:G159),Y159="OK",H159)</f>
        <v>-</v>
      </c>
      <c r="J159" s="222"/>
      <c r="K159" s="550" t="str">
        <f t="shared" si="26"/>
        <v/>
      </c>
      <c r="L159" s="55"/>
      <c r="M159" s="392">
        <f ca="1">OFFSET('EM-Faktoren'!$C$1,N159-1,$M$126-2020-7)</f>
        <v>0.05</v>
      </c>
      <c r="N159" s="393">
        <v>28</v>
      </c>
      <c r="O159" s="473" t="str">
        <f ca="1">OFFSET('EM-Faktoren'!$B$4,N159-4,)</f>
        <v>sonstige Erneuerbare</v>
      </c>
      <c r="P159" s="470" t="e">
        <f t="shared" ca="1" si="27"/>
        <v>#VALUE!</v>
      </c>
      <c r="Q159" s="470">
        <f t="shared" ca="1" si="28"/>
        <v>0</v>
      </c>
      <c r="R159" s="470">
        <f t="shared" ca="1" si="29"/>
        <v>0</v>
      </c>
      <c r="S159" s="470">
        <f t="shared" ca="1" si="30"/>
        <v>0</v>
      </c>
      <c r="T159" s="470">
        <f t="shared" ca="1" si="31"/>
        <v>0</v>
      </c>
      <c r="X159" s="55" t="str" cm="1">
        <f t="array" ref="X159">IFERROR(_xlfn.IFS(D159="","-",E159="","-",F159="","-",G159="","-"),"OK")</f>
        <v>-</v>
      </c>
      <c r="Y159" s="560" t="str" cm="1">
        <f t="array" ref="Y159">IFERROR(_xlfn.IFS(H159="","-"),"OK")</f>
        <v>-</v>
      </c>
      <c r="Z159" s="55" t="str" cm="1">
        <f t="array" ref="Z159">IFERROR(_xlfn.IFS(X159&amp;Y159="--","-"),"OK")</f>
        <v>-</v>
      </c>
    </row>
    <row r="160" spans="2:26">
      <c r="B160" s="55"/>
      <c r="C160" s="133" t="s">
        <v>89</v>
      </c>
      <c r="D160" s="445">
        <f>SUM(D128:D159)</f>
        <v>0</v>
      </c>
      <c r="E160" s="445">
        <f>SUM(E128:E159)</f>
        <v>0</v>
      </c>
      <c r="F160" s="445">
        <f>SUM(F128:F159)</f>
        <v>0</v>
      </c>
      <c r="G160" s="445">
        <f>SUM(G128:G159)</f>
        <v>0</v>
      </c>
      <c r="H160" s="445">
        <f>SUM(H128:H159)</f>
        <v>0</v>
      </c>
      <c r="I160" s="445">
        <f t="shared" ref="I160" si="36">IF(SUM(D160:G160)&gt;0,SUM(D160:G160),H160)</f>
        <v>0</v>
      </c>
      <c r="J160" s="132"/>
      <c r="K160" s="55"/>
      <c r="L160" s="55"/>
      <c r="P160" s="471" t="e">
        <f ca="1">SUM(P128:P159)</f>
        <v>#VALUE!</v>
      </c>
      <c r="Q160" s="472">
        <f ca="1">SUM(Q128:Q159)</f>
        <v>0</v>
      </c>
      <c r="R160" s="472">
        <f ca="1">SUM(R128:R159)</f>
        <v>0</v>
      </c>
      <c r="S160" s="472">
        <f ca="1">SUM(S128:S159)</f>
        <v>0</v>
      </c>
      <c r="T160" s="472">
        <f ca="1">SUM(T128:T159)</f>
        <v>0</v>
      </c>
    </row>
    <row r="161" spans="1:139">
      <c r="B161" s="55"/>
      <c r="C161" s="199"/>
      <c r="D161" s="200"/>
      <c r="E161" s="200"/>
      <c r="F161" s="200"/>
      <c r="G161" s="200"/>
      <c r="H161" s="200"/>
      <c r="I161" s="550" t="str">
        <f>IF(SUM(D160:G160)&gt;0,IF(H160&gt;0,"Fehler: entweder Aufteilug nach Sektoren ODER Gesammtsumme",""),"")</f>
        <v/>
      </c>
      <c r="J161" s="200"/>
      <c r="K161" s="55"/>
      <c r="L161" s="55"/>
    </row>
    <row r="162" spans="1:139">
      <c r="B162" s="55"/>
      <c r="C162" s="199"/>
      <c r="D162" s="200"/>
      <c r="E162" s="200"/>
      <c r="F162" s="200"/>
      <c r="G162" s="200"/>
      <c r="H162" s="200"/>
      <c r="I162" s="200"/>
      <c r="J162" s="200"/>
      <c r="K162" s="55"/>
      <c r="L162" s="55"/>
    </row>
    <row r="163" spans="1:139" s="261" customFormat="1" ht="17.5">
      <c r="A163" s="263"/>
      <c r="B163" s="377"/>
      <c r="C163" s="377" t="s">
        <v>210</v>
      </c>
      <c r="D163" s="377"/>
      <c r="E163" s="377"/>
      <c r="F163" s="377"/>
      <c r="G163" s="377"/>
      <c r="H163" s="377"/>
      <c r="I163" s="377"/>
      <c r="J163" s="377"/>
      <c r="K163" s="377"/>
      <c r="L163" s="377"/>
      <c r="M163" s="262"/>
      <c r="N163" s="262"/>
      <c r="O163" s="262"/>
      <c r="P163" s="262"/>
      <c r="Q163" s="262"/>
      <c r="R163" s="262"/>
      <c r="S163" s="262"/>
      <c r="T163" s="263"/>
      <c r="U163" s="263"/>
      <c r="V163" s="263"/>
      <c r="W163" s="263"/>
      <c r="X163" s="263"/>
      <c r="Y163" s="263"/>
      <c r="Z163" s="263"/>
      <c r="AA163" s="263"/>
      <c r="AB163" s="263"/>
      <c r="AC163" s="263"/>
      <c r="AD163" s="263"/>
      <c r="AE163" s="263"/>
      <c r="AF163" s="263"/>
      <c r="AG163" s="263"/>
      <c r="AH163" s="263"/>
      <c r="AI163" s="263"/>
      <c r="AJ163" s="263"/>
      <c r="AK163" s="263"/>
      <c r="AL163" s="263"/>
      <c r="AM163" s="263"/>
      <c r="AN163" s="263"/>
      <c r="AO163" s="263"/>
      <c r="AP163" s="263"/>
      <c r="AQ163" s="263"/>
      <c r="AR163" s="263"/>
      <c r="AS163" s="263"/>
      <c r="AT163" s="263"/>
      <c r="AU163" s="263"/>
      <c r="AV163" s="263"/>
      <c r="AW163" s="263"/>
      <c r="AX163" s="263"/>
      <c r="AY163" s="263"/>
      <c r="AZ163" s="263"/>
      <c r="BA163" s="263"/>
      <c r="BB163" s="263"/>
      <c r="BC163" s="263"/>
      <c r="BD163" s="263"/>
      <c r="BE163" s="263"/>
      <c r="BF163" s="263"/>
      <c r="BG163" s="263"/>
      <c r="BH163" s="263"/>
      <c r="BI163" s="263"/>
      <c r="BJ163" s="263"/>
      <c r="BK163" s="263"/>
      <c r="BL163" s="263"/>
      <c r="BM163" s="263"/>
      <c r="BN163" s="263"/>
      <c r="BO163" s="263"/>
      <c r="BP163" s="263"/>
      <c r="BQ163" s="263"/>
      <c r="BR163" s="263"/>
      <c r="BS163" s="263"/>
      <c r="BT163" s="263"/>
      <c r="BU163" s="263"/>
      <c r="BV163" s="263"/>
      <c r="BW163" s="263"/>
      <c r="BX163" s="263"/>
      <c r="BY163" s="263"/>
      <c r="BZ163" s="263"/>
      <c r="CA163" s="263"/>
      <c r="CB163" s="263"/>
      <c r="CC163" s="263"/>
      <c r="CD163" s="263"/>
      <c r="CE163" s="263"/>
      <c r="CF163" s="263"/>
      <c r="CG163" s="263"/>
      <c r="CH163" s="263"/>
      <c r="CI163" s="263"/>
      <c r="CJ163" s="263"/>
      <c r="CK163" s="263"/>
      <c r="CL163" s="263"/>
      <c r="CM163" s="263"/>
      <c r="CN163" s="263"/>
      <c r="CO163" s="263"/>
      <c r="CP163" s="263"/>
      <c r="CQ163" s="263"/>
      <c r="CR163" s="263"/>
      <c r="CS163" s="263"/>
      <c r="CT163" s="263"/>
      <c r="CU163" s="263"/>
      <c r="CV163" s="263"/>
      <c r="CW163" s="263"/>
      <c r="CX163" s="263"/>
      <c r="CY163" s="263"/>
      <c r="CZ163" s="263"/>
      <c r="DA163" s="263"/>
      <c r="DB163" s="263"/>
      <c r="DC163" s="263"/>
      <c r="DD163" s="263"/>
      <c r="DE163" s="263"/>
      <c r="DF163" s="263"/>
      <c r="DG163" s="263"/>
      <c r="DH163" s="263"/>
      <c r="DI163" s="263"/>
      <c r="DJ163" s="263"/>
      <c r="DK163" s="263"/>
      <c r="DL163" s="263"/>
      <c r="DM163" s="263"/>
      <c r="DN163" s="263"/>
      <c r="DO163" s="263"/>
      <c r="DP163" s="263"/>
      <c r="DQ163" s="263"/>
      <c r="DR163" s="263"/>
      <c r="DS163" s="263"/>
      <c r="DT163" s="263"/>
      <c r="DU163" s="263"/>
      <c r="DV163" s="263"/>
      <c r="DW163" s="263"/>
      <c r="DX163" s="263"/>
      <c r="DY163" s="263"/>
      <c r="DZ163" s="263"/>
      <c r="EA163" s="263"/>
      <c r="EB163" s="263"/>
      <c r="EC163" s="263"/>
      <c r="ED163" s="263"/>
      <c r="EE163" s="263"/>
      <c r="EF163" s="263"/>
      <c r="EG163" s="263"/>
      <c r="EH163" s="263"/>
      <c r="EI163" s="263"/>
    </row>
    <row r="164" spans="1:139">
      <c r="B164" s="55"/>
      <c r="C164" s="199"/>
      <c r="D164" s="200"/>
      <c r="E164" s="200"/>
      <c r="F164" s="200"/>
      <c r="G164" s="200"/>
      <c r="H164" s="200"/>
      <c r="I164" s="200"/>
      <c r="J164" s="200"/>
      <c r="K164" s="55"/>
      <c r="L164" s="55"/>
    </row>
    <row r="165" spans="1:139" s="53" customFormat="1" ht="14.5">
      <c r="A165" s="104"/>
      <c r="B165" s="49" t="s">
        <v>183</v>
      </c>
      <c r="C165" s="202" t="s">
        <v>209</v>
      </c>
      <c r="D165" s="202"/>
      <c r="E165" s="202"/>
      <c r="F165" s="202"/>
      <c r="G165" s="202"/>
      <c r="H165" s="202"/>
      <c r="I165" s="202"/>
      <c r="J165" s="260"/>
      <c r="K165" s="52"/>
      <c r="L165" s="52"/>
      <c r="M165" s="52"/>
      <c r="N165" s="52"/>
      <c r="O165" s="52"/>
      <c r="P165" s="52"/>
      <c r="Q165" s="52"/>
      <c r="R165" s="52"/>
      <c r="S165" s="52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  <c r="BJ165" s="104"/>
      <c r="BK165" s="104"/>
      <c r="BL165" s="104"/>
      <c r="BM165" s="104"/>
      <c r="BN165" s="104"/>
      <c r="BO165" s="104"/>
      <c r="BP165" s="104"/>
      <c r="BQ165" s="104"/>
      <c r="BR165" s="104"/>
      <c r="BS165" s="104"/>
      <c r="BT165" s="104"/>
      <c r="BU165" s="104"/>
      <c r="BV165" s="104"/>
      <c r="BW165" s="104"/>
      <c r="BX165" s="104"/>
      <c r="BY165" s="104"/>
      <c r="BZ165" s="104"/>
      <c r="CA165" s="104"/>
      <c r="CB165" s="104"/>
      <c r="CC165" s="104"/>
      <c r="CD165" s="104"/>
      <c r="CE165" s="104"/>
      <c r="CF165" s="104"/>
      <c r="CG165" s="104"/>
      <c r="CH165" s="104"/>
      <c r="CI165" s="104"/>
      <c r="CJ165" s="104"/>
      <c r="CK165" s="104"/>
      <c r="CL165" s="104"/>
      <c r="CM165" s="104"/>
      <c r="CN165" s="104"/>
      <c r="CO165" s="104"/>
      <c r="CP165" s="104"/>
      <c r="CQ165" s="104"/>
      <c r="CR165" s="104"/>
      <c r="CS165" s="104"/>
      <c r="CT165" s="104"/>
      <c r="CU165" s="104"/>
      <c r="CV165" s="104"/>
      <c r="CW165" s="104"/>
      <c r="CX165" s="104"/>
      <c r="CY165" s="104"/>
      <c r="CZ165" s="104"/>
      <c r="DA165" s="104"/>
      <c r="DB165" s="104"/>
      <c r="DC165" s="104"/>
      <c r="DD165" s="104"/>
      <c r="DE165" s="104"/>
      <c r="DF165" s="104"/>
      <c r="DG165" s="104"/>
      <c r="DH165" s="104"/>
      <c r="DI165" s="104"/>
      <c r="DJ165" s="104"/>
      <c r="DK165" s="104"/>
      <c r="DL165" s="104"/>
      <c r="DM165" s="104"/>
      <c r="DN165" s="104"/>
      <c r="DO165" s="104"/>
      <c r="DP165" s="104"/>
      <c r="DQ165" s="104"/>
      <c r="DR165" s="104"/>
      <c r="DS165" s="104"/>
      <c r="DT165" s="104"/>
      <c r="DU165" s="104"/>
      <c r="DV165" s="104"/>
      <c r="DW165" s="104"/>
      <c r="DX165" s="104"/>
      <c r="DY165" s="104"/>
      <c r="DZ165" s="104"/>
      <c r="EA165" s="104"/>
      <c r="EB165" s="104"/>
      <c r="EC165" s="104"/>
      <c r="ED165" s="104"/>
      <c r="EE165" s="104"/>
      <c r="EF165" s="104"/>
      <c r="EG165" s="104"/>
      <c r="EH165" s="104"/>
      <c r="EI165" s="104"/>
    </row>
    <row r="166" spans="1:139" s="53" customFormat="1" ht="13.25" customHeight="1">
      <c r="A166" s="104"/>
      <c r="B166" s="49"/>
      <c r="C166" s="564" t="s">
        <v>1513</v>
      </c>
      <c r="D166" s="564"/>
      <c r="E166" s="564"/>
      <c r="F166" s="564"/>
      <c r="G166" s="564"/>
      <c r="H166" s="564"/>
      <c r="I166" s="202"/>
      <c r="J166" s="260"/>
      <c r="K166" s="52"/>
      <c r="L166" s="52"/>
      <c r="M166" s="52"/>
      <c r="N166" s="52"/>
      <c r="O166" s="52"/>
      <c r="P166" s="52"/>
      <c r="Q166" s="52"/>
      <c r="R166" s="52"/>
      <c r="S166" s="52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04"/>
      <c r="BI166" s="104"/>
      <c r="BJ166" s="104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4"/>
      <c r="CG166" s="104"/>
      <c r="CH166" s="104"/>
      <c r="CI166" s="104"/>
      <c r="CJ166" s="104"/>
      <c r="CK166" s="104"/>
      <c r="CL166" s="104"/>
      <c r="CM166" s="104"/>
      <c r="CN166" s="104"/>
      <c r="CO166" s="104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4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4"/>
      <c r="EC166" s="104"/>
      <c r="ED166" s="104"/>
      <c r="EE166" s="104"/>
      <c r="EF166" s="104"/>
      <c r="EG166" s="104"/>
      <c r="EH166" s="104"/>
      <c r="EI166" s="104"/>
    </row>
    <row r="167" spans="1:139" s="53" customFormat="1" ht="14.5">
      <c r="A167" s="104"/>
      <c r="B167" s="52"/>
      <c r="C167" s="202"/>
      <c r="D167" s="202"/>
      <c r="E167" s="202"/>
      <c r="F167" s="259"/>
      <c r="G167" s="259"/>
      <c r="H167" s="259"/>
      <c r="I167" s="259"/>
      <c r="J167" s="258"/>
      <c r="K167" s="52"/>
      <c r="L167" s="52"/>
      <c r="M167" s="52"/>
      <c r="N167" s="52"/>
      <c r="O167" s="52"/>
      <c r="P167" s="52"/>
      <c r="Q167" s="52"/>
      <c r="R167" s="52"/>
      <c r="S167" s="52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  <c r="BJ167" s="104"/>
      <c r="BK167" s="104"/>
      <c r="BL167" s="104"/>
      <c r="BM167" s="104"/>
      <c r="BN167" s="104"/>
      <c r="BO167" s="104"/>
      <c r="BP167" s="104"/>
      <c r="BQ167" s="104"/>
      <c r="BR167" s="104"/>
      <c r="BS167" s="104"/>
      <c r="BT167" s="104"/>
      <c r="BU167" s="104"/>
      <c r="BV167" s="104"/>
      <c r="BW167" s="104"/>
      <c r="BX167" s="104"/>
      <c r="BY167" s="104"/>
      <c r="BZ167" s="104"/>
      <c r="CA167" s="104"/>
      <c r="CB167" s="104"/>
      <c r="CC167" s="104"/>
      <c r="CD167" s="104"/>
      <c r="CE167" s="104"/>
      <c r="CF167" s="104"/>
      <c r="CG167" s="104"/>
      <c r="CH167" s="104"/>
      <c r="CI167" s="104"/>
      <c r="CJ167" s="104"/>
      <c r="CK167" s="104"/>
      <c r="CL167" s="104"/>
      <c r="CM167" s="104"/>
      <c r="CN167" s="104"/>
      <c r="CO167" s="104"/>
      <c r="CP167" s="104"/>
      <c r="CQ167" s="104"/>
      <c r="CR167" s="104"/>
      <c r="CS167" s="104"/>
      <c r="CT167" s="104"/>
      <c r="CU167" s="104"/>
      <c r="CV167" s="104"/>
      <c r="CW167" s="104"/>
      <c r="CX167" s="104"/>
      <c r="CY167" s="104"/>
      <c r="CZ167" s="104"/>
      <c r="DA167" s="104"/>
      <c r="DB167" s="104"/>
      <c r="DC167" s="104"/>
      <c r="DD167" s="104"/>
      <c r="DE167" s="104"/>
      <c r="DF167" s="104"/>
      <c r="DG167" s="104"/>
      <c r="DH167" s="104"/>
      <c r="DI167" s="104"/>
      <c r="DJ167" s="104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104"/>
      <c r="DV167" s="104"/>
      <c r="DW167" s="104"/>
      <c r="DX167" s="104"/>
      <c r="DY167" s="104"/>
      <c r="DZ167" s="104"/>
      <c r="EA167" s="104"/>
      <c r="EB167" s="104"/>
      <c r="EC167" s="104"/>
      <c r="ED167" s="104"/>
      <c r="EE167" s="104"/>
      <c r="EF167" s="104"/>
      <c r="EG167" s="104"/>
      <c r="EH167" s="104"/>
      <c r="EI167" s="104"/>
    </row>
    <row r="168" spans="1:139" s="53" customFormat="1" ht="14.5">
      <c r="A168" s="104"/>
      <c r="B168" s="52"/>
      <c r="C168" s="486" t="s">
        <v>1508</v>
      </c>
      <c r="D168" s="378" t="str">
        <f>D127</f>
        <v>Haushalte</v>
      </c>
      <c r="E168" s="378" t="str">
        <f t="shared" ref="E168:G168" si="37">E127</f>
        <v>GHD</v>
      </c>
      <c r="F168" s="378" t="str">
        <f t="shared" si="37"/>
        <v>öffentliche Liegenschaften</v>
      </c>
      <c r="G168" s="378" t="str">
        <f t="shared" si="37"/>
        <v>Industrie</v>
      </c>
      <c r="H168" s="487" t="s">
        <v>1507</v>
      </c>
      <c r="I168" s="52"/>
      <c r="J168" s="52"/>
      <c r="K168" s="52"/>
      <c r="L168" s="52"/>
      <c r="N168" s="52"/>
      <c r="O168" s="52"/>
      <c r="P168" s="52"/>
      <c r="Q168" s="52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104"/>
      <c r="BT168" s="104"/>
      <c r="BU168" s="104"/>
      <c r="BV168" s="104"/>
      <c r="BW168" s="104"/>
      <c r="BX168" s="104"/>
      <c r="BY168" s="104"/>
      <c r="BZ168" s="104"/>
      <c r="CA168" s="104"/>
      <c r="CB168" s="104"/>
      <c r="CC168" s="104"/>
      <c r="CD168" s="104"/>
      <c r="CE168" s="104"/>
      <c r="CF168" s="104"/>
      <c r="CG168" s="104"/>
      <c r="CH168" s="104"/>
      <c r="CI168" s="104"/>
      <c r="CJ168" s="104"/>
      <c r="CK168" s="104"/>
      <c r="CL168" s="104"/>
      <c r="CM168" s="104"/>
      <c r="CN168" s="104"/>
      <c r="CO168" s="104"/>
      <c r="CP168" s="104"/>
      <c r="CQ168" s="104"/>
      <c r="CR168" s="104"/>
      <c r="CS168" s="104"/>
      <c r="CT168" s="104"/>
      <c r="CU168" s="104"/>
      <c r="CV168" s="104"/>
      <c r="CW168" s="104"/>
      <c r="CX168" s="104"/>
      <c r="CY168" s="104"/>
      <c r="CZ168" s="104"/>
      <c r="DA168" s="104"/>
      <c r="DB168" s="104"/>
      <c r="DC168" s="104"/>
      <c r="DD168" s="104"/>
      <c r="DE168" s="104"/>
      <c r="DF168" s="104"/>
      <c r="DG168" s="104"/>
      <c r="DH168" s="104"/>
      <c r="DI168" s="104"/>
      <c r="DJ168" s="104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104"/>
      <c r="DV168" s="104"/>
      <c r="DW168" s="104"/>
      <c r="DX168" s="104"/>
      <c r="DY168" s="104"/>
      <c r="DZ168" s="104"/>
      <c r="EA168" s="104"/>
      <c r="EB168" s="104"/>
      <c r="EC168" s="104"/>
      <c r="ED168" s="104"/>
      <c r="EE168" s="104"/>
      <c r="EF168" s="104"/>
      <c r="EG168" s="104"/>
    </row>
    <row r="169" spans="1:139" s="53" customFormat="1" ht="14.5">
      <c r="A169" s="104"/>
      <c r="B169" s="52"/>
      <c r="C169" s="488" t="s">
        <v>1481</v>
      </c>
      <c r="D169" s="619"/>
      <c r="E169" s="620"/>
      <c r="F169" s="620"/>
      <c r="G169" s="620"/>
      <c r="H169" s="621"/>
      <c r="I169" s="52"/>
      <c r="J169" s="52"/>
      <c r="K169" s="52"/>
      <c r="L169" s="52"/>
      <c r="M169" s="52"/>
      <c r="N169" s="52"/>
      <c r="O169" s="52"/>
      <c r="P169" s="52"/>
      <c r="Q169" s="52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4"/>
      <c r="CH169" s="104"/>
      <c r="CI169" s="104"/>
      <c r="CJ169" s="104"/>
      <c r="CK169" s="104"/>
      <c r="CL169" s="104"/>
      <c r="CM169" s="104"/>
      <c r="CN169" s="104"/>
      <c r="CO169" s="104"/>
      <c r="CP169" s="104"/>
      <c r="CQ169" s="104"/>
      <c r="CR169" s="104"/>
      <c r="CS169" s="104"/>
      <c r="CT169" s="104"/>
      <c r="CU169" s="104"/>
      <c r="CV169" s="104"/>
      <c r="CW169" s="104"/>
      <c r="CX169" s="104"/>
      <c r="CY169" s="104"/>
      <c r="CZ169" s="104"/>
      <c r="DA169" s="104"/>
      <c r="DB169" s="104"/>
      <c r="DC169" s="104"/>
      <c r="DD169" s="104"/>
      <c r="DE169" s="104"/>
      <c r="DF169" s="104"/>
      <c r="DG169" s="104"/>
      <c r="DH169" s="104"/>
      <c r="DI169" s="104"/>
      <c r="DJ169" s="104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104"/>
      <c r="DV169" s="104"/>
      <c r="DW169" s="104"/>
      <c r="DX169" s="104"/>
      <c r="DY169" s="104"/>
      <c r="DZ169" s="104"/>
      <c r="EA169" s="104"/>
      <c r="EB169" s="104"/>
      <c r="EC169" s="104"/>
      <c r="ED169" s="104"/>
      <c r="EE169" s="104"/>
      <c r="EF169" s="104"/>
      <c r="EG169" s="104"/>
    </row>
    <row r="170" spans="1:139">
      <c r="C170" s="487" t="s">
        <v>1404</v>
      </c>
      <c r="D170" s="489"/>
      <c r="E170" s="490"/>
      <c r="F170" s="490"/>
      <c r="G170" s="490"/>
      <c r="H170" s="491"/>
    </row>
    <row r="171" spans="1:139">
      <c r="C171" s="474">
        <v>2030</v>
      </c>
      <c r="D171" s="492">
        <f ca="1">Q84/1000</f>
        <v>0</v>
      </c>
      <c r="E171" s="492">
        <f ca="1">R84/1000</f>
        <v>0</v>
      </c>
      <c r="F171" s="492">
        <f ca="1">S84/1000</f>
        <v>0</v>
      </c>
      <c r="G171" s="492">
        <f ca="1">T84/1000</f>
        <v>0</v>
      </c>
      <c r="H171" s="493" t="e">
        <f ca="1">P84/1000</f>
        <v>#VALUE!</v>
      </c>
    </row>
    <row r="172" spans="1:139">
      <c r="C172" s="474">
        <v>2035</v>
      </c>
      <c r="D172" s="492">
        <f ca="1">Q122/1000</f>
        <v>0</v>
      </c>
      <c r="E172" s="492">
        <f t="shared" ref="E172:G172" ca="1" si="38">R122/1000</f>
        <v>0</v>
      </c>
      <c r="F172" s="492">
        <f t="shared" ca="1" si="38"/>
        <v>0</v>
      </c>
      <c r="G172" s="492">
        <f t="shared" ca="1" si="38"/>
        <v>0</v>
      </c>
      <c r="H172" s="493" t="e">
        <f ca="1">P122/1000</f>
        <v>#VALUE!</v>
      </c>
      <c r="I172" s="558" t="s">
        <v>1535</v>
      </c>
    </row>
    <row r="173" spans="1:139">
      <c r="C173" s="475">
        <v>2040</v>
      </c>
      <c r="D173" s="494">
        <f ca="1">Q160/1000</f>
        <v>0</v>
      </c>
      <c r="E173" s="494">
        <f t="shared" ref="E173:G173" ca="1" si="39">R160/1000</f>
        <v>0</v>
      </c>
      <c r="F173" s="494">
        <f t="shared" ca="1" si="39"/>
        <v>0</v>
      </c>
      <c r="G173" s="494">
        <f t="shared" ca="1" si="39"/>
        <v>0</v>
      </c>
      <c r="H173" s="495" t="e">
        <f ca="1">P160/1000</f>
        <v>#VALUE!</v>
      </c>
    </row>
    <row r="175" spans="1:139">
      <c r="B175" s="55"/>
      <c r="C175" s="220"/>
      <c r="D175" s="91"/>
      <c r="E175" s="221"/>
      <c r="F175" s="207"/>
      <c r="G175" s="207"/>
      <c r="H175" s="104"/>
      <c r="I175" s="104"/>
      <c r="J175" s="55"/>
      <c r="K175" s="55"/>
      <c r="L175" s="55"/>
    </row>
    <row r="176" spans="1:139">
      <c r="B176" s="55"/>
      <c r="C176" s="220"/>
      <c r="D176" s="91"/>
      <c r="E176" s="221"/>
      <c r="F176" s="207"/>
      <c r="G176" s="207"/>
      <c r="H176" s="104"/>
      <c r="I176" s="104"/>
      <c r="J176" s="55"/>
      <c r="K176" s="55"/>
      <c r="L176" s="55"/>
    </row>
    <row r="177" spans="2:139" ht="17.5">
      <c r="B177" s="376"/>
      <c r="C177" s="377" t="s">
        <v>1382</v>
      </c>
      <c r="D177" s="376"/>
      <c r="E177" s="376"/>
      <c r="F177" s="376"/>
      <c r="G177" s="376"/>
      <c r="H177" s="376"/>
      <c r="I177" s="376"/>
      <c r="J177" s="376"/>
      <c r="K177" s="376"/>
      <c r="L177" s="376"/>
    </row>
    <row r="178" spans="2:139">
      <c r="B178" s="86"/>
      <c r="C178" s="178"/>
      <c r="D178" s="104"/>
      <c r="E178" s="104"/>
      <c r="F178" s="104"/>
      <c r="G178" s="104"/>
      <c r="H178" s="104"/>
      <c r="I178" s="104"/>
      <c r="J178" s="55"/>
      <c r="K178" s="55"/>
      <c r="L178" s="55"/>
    </row>
    <row r="179" spans="2:139">
      <c r="B179" s="100" t="s">
        <v>184</v>
      </c>
      <c r="C179" s="119" t="s">
        <v>192</v>
      </c>
      <c r="D179" s="119"/>
      <c r="E179" s="119"/>
      <c r="F179" s="119"/>
      <c r="G179" s="119"/>
      <c r="H179" s="119"/>
      <c r="I179" s="119"/>
      <c r="J179" s="55"/>
      <c r="K179" s="55"/>
      <c r="L179" s="55"/>
    </row>
    <row r="180" spans="2:139">
      <c r="B180" s="100"/>
      <c r="C180" s="119"/>
      <c r="D180" s="119"/>
      <c r="E180" s="119"/>
      <c r="F180" s="119"/>
      <c r="G180" s="119"/>
      <c r="H180" s="119"/>
      <c r="I180" s="119"/>
      <c r="J180" s="55"/>
      <c r="K180" s="55"/>
      <c r="L180" s="55"/>
    </row>
    <row r="181" spans="2:139">
      <c r="B181" s="86"/>
      <c r="C181" s="225"/>
      <c r="D181" s="176"/>
      <c r="E181" s="176"/>
      <c r="F181" s="176"/>
      <c r="G181" s="14"/>
      <c r="H181" s="176"/>
      <c r="I181" s="176"/>
      <c r="J181" s="55"/>
      <c r="K181" s="55"/>
      <c r="L181" s="55"/>
    </row>
    <row r="182" spans="2:139" ht="29">
      <c r="B182" s="86"/>
      <c r="C182" s="363" t="s">
        <v>1448</v>
      </c>
      <c r="D182" s="378" t="s">
        <v>122</v>
      </c>
      <c r="E182" s="378" t="s">
        <v>1364</v>
      </c>
      <c r="F182" s="378" t="s">
        <v>123</v>
      </c>
      <c r="G182" s="208" t="s">
        <v>135</v>
      </c>
      <c r="H182" s="55"/>
      <c r="I182" s="55"/>
      <c r="J182" s="55"/>
      <c r="K182" s="55"/>
      <c r="L182" s="55"/>
      <c r="M182" s="394">
        <v>2030</v>
      </c>
      <c r="N182" s="394">
        <v>2035</v>
      </c>
      <c r="O182" s="394">
        <v>2040</v>
      </c>
      <c r="EI182" s="15"/>
    </row>
    <row r="183" spans="2:139" ht="27.5" customHeight="1">
      <c r="B183" s="86"/>
      <c r="C183" s="379" t="s">
        <v>165</v>
      </c>
      <c r="D183" s="401"/>
      <c r="E183" s="399" t="s">
        <v>1533</v>
      </c>
      <c r="F183" s="401"/>
      <c r="G183" s="226"/>
      <c r="H183" s="55"/>
      <c r="I183" s="55"/>
      <c r="J183" s="55"/>
      <c r="K183" s="55"/>
      <c r="L183" s="55"/>
      <c r="M183" s="605" t="s">
        <v>1367</v>
      </c>
      <c r="N183" s="606"/>
      <c r="O183" s="607"/>
      <c r="EI183" s="15"/>
    </row>
    <row r="184" spans="2:139">
      <c r="B184" s="86"/>
      <c r="C184" s="51" t="s">
        <v>66</v>
      </c>
      <c r="D184" s="447"/>
      <c r="E184" s="447"/>
      <c r="F184" s="447"/>
      <c r="G184" s="227"/>
      <c r="H184" s="107"/>
      <c r="J184" s="169"/>
      <c r="K184" s="55"/>
      <c r="L184" s="55"/>
      <c r="M184" s="395">
        <f t="shared" ref="M184:M215" ca="1" si="40">+D184*M52</f>
        <v>0</v>
      </c>
      <c r="N184" s="395">
        <f t="shared" ref="N184:N215" ca="1" si="41">+E184*M90</f>
        <v>0</v>
      </c>
      <c r="O184" s="395">
        <f t="shared" ref="O184:O215" ca="1" si="42">+F184*M128</f>
        <v>0</v>
      </c>
      <c r="EI184" s="15"/>
    </row>
    <row r="185" spans="2:139">
      <c r="B185" s="86"/>
      <c r="C185" s="51" t="s">
        <v>67</v>
      </c>
      <c r="D185" s="447"/>
      <c r="E185" s="447"/>
      <c r="F185" s="447"/>
      <c r="G185" s="227"/>
      <c r="H185" s="107"/>
      <c r="J185" s="169"/>
      <c r="K185" s="55"/>
      <c r="L185" s="55"/>
      <c r="M185" s="395">
        <f t="shared" ca="1" si="40"/>
        <v>0</v>
      </c>
      <c r="N185" s="395">
        <f t="shared" ca="1" si="41"/>
        <v>0</v>
      </c>
      <c r="O185" s="395">
        <f t="shared" ca="1" si="42"/>
        <v>0</v>
      </c>
      <c r="EI185" s="15"/>
    </row>
    <row r="186" spans="2:139">
      <c r="B186" s="86"/>
      <c r="C186" s="51" t="s">
        <v>68</v>
      </c>
      <c r="D186" s="447"/>
      <c r="E186" s="447"/>
      <c r="F186" s="447"/>
      <c r="G186" s="227"/>
      <c r="H186" s="107"/>
      <c r="J186" s="169"/>
      <c r="K186" s="55"/>
      <c r="L186" s="55"/>
      <c r="M186" s="395">
        <f t="shared" ca="1" si="40"/>
        <v>0</v>
      </c>
      <c r="N186" s="395">
        <f t="shared" ca="1" si="41"/>
        <v>0</v>
      </c>
      <c r="O186" s="395">
        <f t="shared" ca="1" si="42"/>
        <v>0</v>
      </c>
      <c r="EI186" s="15"/>
    </row>
    <row r="187" spans="2:139">
      <c r="B187" s="86"/>
      <c r="C187" s="51" t="s">
        <v>69</v>
      </c>
      <c r="D187" s="447"/>
      <c r="E187" s="447"/>
      <c r="F187" s="447"/>
      <c r="G187" s="227"/>
      <c r="H187" s="107"/>
      <c r="J187" s="169"/>
      <c r="K187" s="55"/>
      <c r="L187" s="55"/>
      <c r="M187" s="395">
        <f t="shared" ca="1" si="40"/>
        <v>0</v>
      </c>
      <c r="N187" s="395">
        <f t="shared" ca="1" si="41"/>
        <v>0</v>
      </c>
      <c r="O187" s="395">
        <f t="shared" ca="1" si="42"/>
        <v>0</v>
      </c>
      <c r="EI187" s="15"/>
    </row>
    <row r="188" spans="2:139">
      <c r="B188" s="86"/>
      <c r="C188" s="51" t="s">
        <v>70</v>
      </c>
      <c r="D188" s="447"/>
      <c r="E188" s="447"/>
      <c r="F188" s="447"/>
      <c r="G188" s="227"/>
      <c r="H188" s="107"/>
      <c r="J188" s="169"/>
      <c r="K188" s="55"/>
      <c r="L188" s="55"/>
      <c r="M188" s="395">
        <f t="shared" ca="1" si="40"/>
        <v>0</v>
      </c>
      <c r="N188" s="395">
        <f t="shared" ca="1" si="41"/>
        <v>0</v>
      </c>
      <c r="O188" s="395">
        <f t="shared" ca="1" si="42"/>
        <v>0</v>
      </c>
      <c r="EI188" s="15"/>
    </row>
    <row r="189" spans="2:139">
      <c r="B189" s="86"/>
      <c r="C189" s="51" t="s">
        <v>71</v>
      </c>
      <c r="D189" s="447"/>
      <c r="E189" s="447"/>
      <c r="F189" s="447"/>
      <c r="G189" s="227"/>
      <c r="H189" s="107"/>
      <c r="J189" s="169"/>
      <c r="K189" s="55"/>
      <c r="L189" s="55"/>
      <c r="M189" s="395">
        <f t="shared" ca="1" si="40"/>
        <v>0</v>
      </c>
      <c r="N189" s="395">
        <f t="shared" ca="1" si="41"/>
        <v>0</v>
      </c>
      <c r="O189" s="395">
        <f t="shared" ca="1" si="42"/>
        <v>0</v>
      </c>
      <c r="EI189" s="15"/>
    </row>
    <row r="190" spans="2:139">
      <c r="B190" s="86"/>
      <c r="C190" s="192" t="s">
        <v>72</v>
      </c>
      <c r="D190" s="447"/>
      <c r="E190" s="447"/>
      <c r="F190" s="447"/>
      <c r="G190" s="227"/>
      <c r="H190" s="107"/>
      <c r="J190" s="169"/>
      <c r="K190" s="55"/>
      <c r="L190" s="55"/>
      <c r="M190" s="395">
        <f t="shared" ca="1" si="40"/>
        <v>0</v>
      </c>
      <c r="N190" s="395">
        <f t="shared" ca="1" si="41"/>
        <v>0</v>
      </c>
      <c r="O190" s="395">
        <f t="shared" ca="1" si="42"/>
        <v>0</v>
      </c>
      <c r="EI190" s="15"/>
    </row>
    <row r="191" spans="2:139">
      <c r="B191" s="86"/>
      <c r="C191" s="51" t="s">
        <v>73</v>
      </c>
      <c r="D191" s="447"/>
      <c r="E191" s="447"/>
      <c r="F191" s="447"/>
      <c r="G191" s="227"/>
      <c r="H191" s="107"/>
      <c r="J191" s="169"/>
      <c r="K191" s="55"/>
      <c r="L191" s="55"/>
      <c r="M191" s="395">
        <f t="shared" ca="1" si="40"/>
        <v>0</v>
      </c>
      <c r="N191" s="395">
        <f t="shared" ca="1" si="41"/>
        <v>0</v>
      </c>
      <c r="O191" s="395">
        <f t="shared" ca="1" si="42"/>
        <v>0</v>
      </c>
      <c r="EI191" s="15"/>
    </row>
    <row r="192" spans="2:139">
      <c r="B192" s="86"/>
      <c r="C192" s="51" t="s">
        <v>74</v>
      </c>
      <c r="D192" s="447"/>
      <c r="E192" s="447"/>
      <c r="F192" s="447"/>
      <c r="G192" s="227"/>
      <c r="H192" s="107"/>
      <c r="J192" s="169"/>
      <c r="K192" s="55"/>
      <c r="L192" s="55"/>
      <c r="M192" s="395">
        <f t="shared" ca="1" si="40"/>
        <v>0</v>
      </c>
      <c r="N192" s="395">
        <f t="shared" ca="1" si="41"/>
        <v>0</v>
      </c>
      <c r="O192" s="395">
        <f t="shared" ca="1" si="42"/>
        <v>0</v>
      </c>
      <c r="EI192" s="15"/>
    </row>
    <row r="193" spans="2:139">
      <c r="B193" s="86"/>
      <c r="C193" s="51" t="s">
        <v>75</v>
      </c>
      <c r="D193" s="447"/>
      <c r="E193" s="447"/>
      <c r="F193" s="447"/>
      <c r="G193" s="227"/>
      <c r="H193" s="107"/>
      <c r="J193" s="169"/>
      <c r="K193" s="55"/>
      <c r="L193" s="55"/>
      <c r="M193" s="395">
        <f t="shared" ca="1" si="40"/>
        <v>0</v>
      </c>
      <c r="N193" s="395">
        <f t="shared" ca="1" si="41"/>
        <v>0</v>
      </c>
      <c r="O193" s="395">
        <f t="shared" ca="1" si="42"/>
        <v>0</v>
      </c>
      <c r="EI193" s="15"/>
    </row>
    <row r="194" spans="2:139">
      <c r="B194" s="86"/>
      <c r="C194" s="51" t="s">
        <v>1524</v>
      </c>
      <c r="D194" s="447"/>
      <c r="E194" s="447"/>
      <c r="F194" s="447"/>
      <c r="G194" s="227"/>
      <c r="H194" s="107"/>
      <c r="J194" s="169"/>
      <c r="K194" s="55"/>
      <c r="L194" s="55"/>
      <c r="M194" s="395">
        <f t="shared" ca="1" si="40"/>
        <v>0</v>
      </c>
      <c r="N194" s="395">
        <f t="shared" ca="1" si="41"/>
        <v>0</v>
      </c>
      <c r="O194" s="395">
        <f t="shared" ca="1" si="42"/>
        <v>0</v>
      </c>
      <c r="EI194" s="15"/>
    </row>
    <row r="195" spans="2:139">
      <c r="B195" s="86"/>
      <c r="C195" s="51" t="s">
        <v>1522</v>
      </c>
      <c r="D195" s="447"/>
      <c r="E195" s="447"/>
      <c r="F195" s="447"/>
      <c r="G195" s="227"/>
      <c r="H195" s="107"/>
      <c r="J195" s="169"/>
      <c r="K195" s="55"/>
      <c r="L195" s="55"/>
      <c r="M195" s="395">
        <f t="shared" ca="1" si="40"/>
        <v>0</v>
      </c>
      <c r="N195" s="395">
        <f t="shared" ca="1" si="41"/>
        <v>0</v>
      </c>
      <c r="O195" s="395">
        <f t="shared" ca="1" si="42"/>
        <v>0</v>
      </c>
      <c r="EI195" s="15"/>
    </row>
    <row r="196" spans="2:139">
      <c r="B196" s="86"/>
      <c r="C196" s="51" t="s">
        <v>1523</v>
      </c>
      <c r="D196" s="447"/>
      <c r="E196" s="447"/>
      <c r="F196" s="447"/>
      <c r="G196" s="227"/>
      <c r="H196" s="107"/>
      <c r="J196" s="169"/>
      <c r="K196" s="55"/>
      <c r="L196" s="55"/>
      <c r="M196" s="395">
        <f t="shared" ca="1" si="40"/>
        <v>0</v>
      </c>
      <c r="N196" s="395">
        <f t="shared" ca="1" si="41"/>
        <v>0</v>
      </c>
      <c r="O196" s="395">
        <f t="shared" ca="1" si="42"/>
        <v>0</v>
      </c>
      <c r="EI196" s="15"/>
    </row>
    <row r="197" spans="2:139">
      <c r="B197" s="86"/>
      <c r="C197" s="51" t="s">
        <v>205</v>
      </c>
      <c r="D197" s="447"/>
      <c r="E197" s="447"/>
      <c r="F197" s="447"/>
      <c r="G197" s="227"/>
      <c r="H197" s="107"/>
      <c r="J197" s="169"/>
      <c r="K197" s="55"/>
      <c r="L197" s="55"/>
      <c r="M197" s="395">
        <f t="shared" ca="1" si="40"/>
        <v>0</v>
      </c>
      <c r="N197" s="395">
        <f t="shared" ca="1" si="41"/>
        <v>0</v>
      </c>
      <c r="O197" s="395">
        <f t="shared" ca="1" si="42"/>
        <v>0</v>
      </c>
      <c r="EI197" s="15"/>
    </row>
    <row r="198" spans="2:139">
      <c r="B198" s="86"/>
      <c r="C198" s="51" t="s">
        <v>200</v>
      </c>
      <c r="D198" s="447"/>
      <c r="E198" s="447"/>
      <c r="F198" s="447"/>
      <c r="G198" s="227"/>
      <c r="H198" s="107"/>
      <c r="J198" s="169"/>
      <c r="K198" s="55"/>
      <c r="L198" s="55"/>
      <c r="M198" s="395">
        <f t="shared" ca="1" si="40"/>
        <v>0</v>
      </c>
      <c r="N198" s="395">
        <f t="shared" ca="1" si="41"/>
        <v>0</v>
      </c>
      <c r="O198" s="395">
        <f t="shared" ca="1" si="42"/>
        <v>0</v>
      </c>
      <c r="EI198" s="15"/>
    </row>
    <row r="199" spans="2:139">
      <c r="B199" s="86"/>
      <c r="C199" s="51" t="s">
        <v>76</v>
      </c>
      <c r="D199" s="447"/>
      <c r="E199" s="447"/>
      <c r="F199" s="447"/>
      <c r="G199" s="227"/>
      <c r="H199" s="107"/>
      <c r="J199" s="169"/>
      <c r="K199" s="55"/>
      <c r="L199" s="55"/>
      <c r="M199" s="395">
        <f t="shared" ca="1" si="40"/>
        <v>0</v>
      </c>
      <c r="N199" s="395">
        <f t="shared" ca="1" si="41"/>
        <v>0</v>
      </c>
      <c r="O199" s="395">
        <f t="shared" ca="1" si="42"/>
        <v>0</v>
      </c>
      <c r="EI199" s="15"/>
    </row>
    <row r="200" spans="2:139">
      <c r="B200" s="86"/>
      <c r="C200" s="51" t="s">
        <v>77</v>
      </c>
      <c r="D200" s="447"/>
      <c r="E200" s="447"/>
      <c r="F200" s="447"/>
      <c r="G200" s="227"/>
      <c r="H200" s="107"/>
      <c r="J200" s="169"/>
      <c r="K200" s="55"/>
      <c r="L200" s="55"/>
      <c r="M200" s="395">
        <f t="shared" ca="1" si="40"/>
        <v>0</v>
      </c>
      <c r="N200" s="395">
        <f t="shared" ca="1" si="41"/>
        <v>0</v>
      </c>
      <c r="O200" s="395">
        <f t="shared" ca="1" si="42"/>
        <v>0</v>
      </c>
      <c r="EI200" s="15"/>
    </row>
    <row r="201" spans="2:139">
      <c r="B201" s="86"/>
      <c r="C201" s="51" t="s">
        <v>78</v>
      </c>
      <c r="D201" s="447"/>
      <c r="E201" s="447"/>
      <c r="F201" s="447"/>
      <c r="G201" s="227"/>
      <c r="H201" s="107"/>
      <c r="J201" s="169"/>
      <c r="K201" s="55"/>
      <c r="L201" s="55"/>
      <c r="M201" s="395">
        <f t="shared" ca="1" si="40"/>
        <v>0</v>
      </c>
      <c r="N201" s="395">
        <f t="shared" ca="1" si="41"/>
        <v>0</v>
      </c>
      <c r="O201" s="395">
        <f t="shared" ca="1" si="42"/>
        <v>0</v>
      </c>
      <c r="EI201" s="15"/>
    </row>
    <row r="202" spans="2:139">
      <c r="B202" s="86"/>
      <c r="C202" s="51" t="s">
        <v>79</v>
      </c>
      <c r="D202" s="447"/>
      <c r="E202" s="447"/>
      <c r="F202" s="447"/>
      <c r="G202" s="227"/>
      <c r="H202" s="107"/>
      <c r="J202" s="169"/>
      <c r="K202" s="55"/>
      <c r="L202" s="55"/>
      <c r="M202" s="395">
        <f t="shared" ca="1" si="40"/>
        <v>0</v>
      </c>
      <c r="N202" s="395">
        <f t="shared" ca="1" si="41"/>
        <v>0</v>
      </c>
      <c r="O202" s="395">
        <f t="shared" ca="1" si="42"/>
        <v>0</v>
      </c>
      <c r="EI202" s="15"/>
    </row>
    <row r="203" spans="2:139">
      <c r="B203" s="86"/>
      <c r="C203" s="51" t="s">
        <v>80</v>
      </c>
      <c r="D203" s="447"/>
      <c r="E203" s="447"/>
      <c r="F203" s="447"/>
      <c r="G203" s="227"/>
      <c r="H203" s="107"/>
      <c r="J203" s="169"/>
      <c r="K203" s="55"/>
      <c r="L203" s="55"/>
      <c r="M203" s="395">
        <f t="shared" ca="1" si="40"/>
        <v>0</v>
      </c>
      <c r="N203" s="395">
        <f t="shared" ca="1" si="41"/>
        <v>0</v>
      </c>
      <c r="O203" s="395">
        <f t="shared" ca="1" si="42"/>
        <v>0</v>
      </c>
      <c r="EI203" s="15"/>
    </row>
    <row r="204" spans="2:139">
      <c r="B204" s="86"/>
      <c r="C204" s="51" t="s">
        <v>203</v>
      </c>
      <c r="D204" s="447"/>
      <c r="E204" s="447"/>
      <c r="F204" s="447"/>
      <c r="G204" s="227"/>
      <c r="H204" s="107"/>
      <c r="J204" s="169"/>
      <c r="K204" s="55"/>
      <c r="L204" s="55"/>
      <c r="M204" s="395">
        <f t="shared" ca="1" si="40"/>
        <v>0</v>
      </c>
      <c r="N204" s="395">
        <f t="shared" ca="1" si="41"/>
        <v>0</v>
      </c>
      <c r="O204" s="395">
        <f t="shared" ca="1" si="42"/>
        <v>0</v>
      </c>
      <c r="EI204" s="15"/>
    </row>
    <row r="205" spans="2:139">
      <c r="B205" s="86"/>
      <c r="C205" s="51" t="s">
        <v>202</v>
      </c>
      <c r="D205" s="447"/>
      <c r="E205" s="447"/>
      <c r="F205" s="447"/>
      <c r="G205" s="227"/>
      <c r="H205" s="107"/>
      <c r="J205" s="169"/>
      <c r="K205" s="55"/>
      <c r="L205" s="55"/>
      <c r="M205" s="395">
        <f t="shared" ca="1" si="40"/>
        <v>0</v>
      </c>
      <c r="N205" s="395">
        <f t="shared" ca="1" si="41"/>
        <v>0</v>
      </c>
      <c r="O205" s="395">
        <f t="shared" ca="1" si="42"/>
        <v>0</v>
      </c>
      <c r="EI205" s="15"/>
    </row>
    <row r="206" spans="2:139">
      <c r="B206" s="86"/>
      <c r="C206" s="51" t="s">
        <v>208</v>
      </c>
      <c r="D206" s="447"/>
      <c r="E206" s="447"/>
      <c r="F206" s="447"/>
      <c r="G206" s="227"/>
      <c r="H206" s="107"/>
      <c r="J206" s="169"/>
      <c r="K206" s="55"/>
      <c r="L206" s="55"/>
      <c r="M206" s="395">
        <f t="shared" ca="1" si="40"/>
        <v>0</v>
      </c>
      <c r="N206" s="395">
        <f t="shared" ca="1" si="41"/>
        <v>0</v>
      </c>
      <c r="O206" s="395">
        <f t="shared" ca="1" si="42"/>
        <v>0</v>
      </c>
      <c r="EI206" s="15"/>
    </row>
    <row r="207" spans="2:139">
      <c r="B207" s="86"/>
      <c r="C207" s="51" t="s">
        <v>199</v>
      </c>
      <c r="D207" s="447"/>
      <c r="E207" s="447"/>
      <c r="F207" s="447"/>
      <c r="G207" s="227"/>
      <c r="H207" s="107"/>
      <c r="J207" s="169"/>
      <c r="K207" s="55"/>
      <c r="L207" s="55"/>
      <c r="M207" s="395">
        <f t="shared" ca="1" si="40"/>
        <v>0</v>
      </c>
      <c r="N207" s="395">
        <f t="shared" ca="1" si="41"/>
        <v>0</v>
      </c>
      <c r="O207" s="395">
        <f t="shared" ca="1" si="42"/>
        <v>0</v>
      </c>
      <c r="EI207" s="15"/>
    </row>
    <row r="208" spans="2:139">
      <c r="B208" s="86"/>
      <c r="C208" s="51" t="s">
        <v>82</v>
      </c>
      <c r="D208" s="447"/>
      <c r="E208" s="447"/>
      <c r="F208" s="447"/>
      <c r="G208" s="227"/>
      <c r="H208" s="107"/>
      <c r="J208" s="169"/>
      <c r="K208" s="55"/>
      <c r="L208" s="55"/>
      <c r="M208" s="395">
        <f t="shared" ca="1" si="40"/>
        <v>0</v>
      </c>
      <c r="N208" s="395">
        <f t="shared" ca="1" si="41"/>
        <v>0</v>
      </c>
      <c r="O208" s="395">
        <f t="shared" ca="1" si="42"/>
        <v>0</v>
      </c>
      <c r="EI208" s="15"/>
    </row>
    <row r="209" spans="2:139">
      <c r="B209" s="86"/>
      <c r="C209" s="51" t="s">
        <v>83</v>
      </c>
      <c r="D209" s="447"/>
      <c r="E209" s="447"/>
      <c r="F209" s="447"/>
      <c r="G209" s="227"/>
      <c r="H209" s="107"/>
      <c r="J209" s="169"/>
      <c r="K209" s="55"/>
      <c r="L209" s="55"/>
      <c r="M209" s="395">
        <f t="shared" ca="1" si="40"/>
        <v>0</v>
      </c>
      <c r="N209" s="395">
        <f t="shared" ca="1" si="41"/>
        <v>0</v>
      </c>
      <c r="O209" s="395">
        <f t="shared" ca="1" si="42"/>
        <v>0</v>
      </c>
      <c r="EI209" s="15"/>
    </row>
    <row r="210" spans="2:139">
      <c r="B210" s="86"/>
      <c r="C210" s="51" t="s">
        <v>84</v>
      </c>
      <c r="D210" s="447"/>
      <c r="E210" s="447"/>
      <c r="F210" s="447"/>
      <c r="G210" s="227"/>
      <c r="H210" s="107"/>
      <c r="J210" s="169"/>
      <c r="K210" s="55"/>
      <c r="L210" s="55"/>
      <c r="M210" s="395">
        <f t="shared" ca="1" si="40"/>
        <v>0</v>
      </c>
      <c r="N210" s="395">
        <f t="shared" ca="1" si="41"/>
        <v>0</v>
      </c>
      <c r="O210" s="395">
        <f t="shared" ca="1" si="42"/>
        <v>0</v>
      </c>
      <c r="EI210" s="15"/>
    </row>
    <row r="211" spans="2:139">
      <c r="B211" s="86"/>
      <c r="C211" s="51" t="s">
        <v>85</v>
      </c>
      <c r="D211" s="447"/>
      <c r="E211" s="447"/>
      <c r="F211" s="447"/>
      <c r="G211" s="227"/>
      <c r="H211" s="107"/>
      <c r="J211" s="169"/>
      <c r="K211" s="55"/>
      <c r="L211" s="55"/>
      <c r="M211" s="395">
        <f t="shared" ca="1" si="40"/>
        <v>0</v>
      </c>
      <c r="N211" s="395">
        <f t="shared" ca="1" si="41"/>
        <v>0</v>
      </c>
      <c r="O211" s="395">
        <f t="shared" ca="1" si="42"/>
        <v>0</v>
      </c>
      <c r="EI211" s="15"/>
    </row>
    <row r="212" spans="2:139">
      <c r="B212" s="86"/>
      <c r="C212" s="51" t="s">
        <v>86</v>
      </c>
      <c r="D212" s="447"/>
      <c r="E212" s="447"/>
      <c r="F212" s="447"/>
      <c r="G212" s="227"/>
      <c r="H212" s="107"/>
      <c r="J212" s="169"/>
      <c r="K212" s="55"/>
      <c r="L212" s="55"/>
      <c r="M212" s="395">
        <f t="shared" ca="1" si="40"/>
        <v>0</v>
      </c>
      <c r="N212" s="395">
        <f t="shared" ca="1" si="41"/>
        <v>0</v>
      </c>
      <c r="O212" s="395">
        <f t="shared" ca="1" si="42"/>
        <v>0</v>
      </c>
      <c r="EI212" s="15"/>
    </row>
    <row r="213" spans="2:139">
      <c r="B213" s="86"/>
      <c r="C213" s="51" t="s">
        <v>87</v>
      </c>
      <c r="D213" s="447"/>
      <c r="E213" s="447"/>
      <c r="F213" s="447"/>
      <c r="G213" s="227"/>
      <c r="H213" s="107"/>
      <c r="J213" s="169"/>
      <c r="K213" s="55"/>
      <c r="L213" s="55"/>
      <c r="M213" s="395">
        <f t="shared" ca="1" si="40"/>
        <v>0</v>
      </c>
      <c r="N213" s="395">
        <f t="shared" ca="1" si="41"/>
        <v>0</v>
      </c>
      <c r="O213" s="395">
        <f t="shared" ca="1" si="42"/>
        <v>0</v>
      </c>
      <c r="EI213" s="15"/>
    </row>
    <row r="214" spans="2:139">
      <c r="B214" s="86"/>
      <c r="C214" s="51" t="s">
        <v>197</v>
      </c>
      <c r="D214" s="447"/>
      <c r="E214" s="447"/>
      <c r="F214" s="447"/>
      <c r="G214" s="227"/>
      <c r="H214" s="107"/>
      <c r="J214" s="169"/>
      <c r="K214" s="55"/>
      <c r="L214" s="55"/>
      <c r="M214" s="395">
        <f t="shared" ca="1" si="40"/>
        <v>0</v>
      </c>
      <c r="N214" s="395">
        <f t="shared" ca="1" si="41"/>
        <v>0</v>
      </c>
      <c r="O214" s="395">
        <f t="shared" ca="1" si="42"/>
        <v>0</v>
      </c>
      <c r="EI214" s="15"/>
    </row>
    <row r="215" spans="2:139">
      <c r="B215" s="86"/>
      <c r="C215" s="51" t="s">
        <v>201</v>
      </c>
      <c r="D215" s="447"/>
      <c r="E215" s="447"/>
      <c r="F215" s="447"/>
      <c r="G215" s="227"/>
      <c r="H215" s="107"/>
      <c r="J215" s="169"/>
      <c r="K215" s="55"/>
      <c r="L215" s="55"/>
      <c r="M215" s="395">
        <f t="shared" ca="1" si="40"/>
        <v>0</v>
      </c>
      <c r="N215" s="395">
        <f t="shared" ca="1" si="41"/>
        <v>0</v>
      </c>
      <c r="O215" s="395">
        <f t="shared" ca="1" si="42"/>
        <v>0</v>
      </c>
      <c r="EI215" s="15"/>
    </row>
    <row r="216" spans="2:139">
      <c r="B216" s="86"/>
      <c r="C216" s="133" t="s">
        <v>89</v>
      </c>
      <c r="D216" s="448">
        <f>SUM(D184:D215)</f>
        <v>0</v>
      </c>
      <c r="E216" s="448">
        <f>SUM(E184:E215)</f>
        <v>0</v>
      </c>
      <c r="F216" s="448">
        <f>SUM(F184:F215)</f>
        <v>0</v>
      </c>
      <c r="G216" s="228"/>
      <c r="H216" s="107"/>
      <c r="I216" s="169"/>
      <c r="J216" s="169"/>
      <c r="K216" s="55"/>
      <c r="L216" s="55"/>
      <c r="EI216" s="15"/>
    </row>
    <row r="217" spans="2:139">
      <c r="B217" s="86"/>
      <c r="C217" s="220"/>
      <c r="D217" s="91"/>
      <c r="E217" s="221"/>
      <c r="F217" s="207"/>
      <c r="G217" s="207"/>
      <c r="H217" s="104"/>
      <c r="I217" s="104"/>
      <c r="J217" s="55"/>
      <c r="K217" s="55"/>
      <c r="L217" s="55"/>
    </row>
    <row r="218" spans="2:139">
      <c r="B218" s="86"/>
      <c r="C218" s="220"/>
      <c r="D218" s="91"/>
      <c r="E218" s="221"/>
      <c r="F218" s="207"/>
      <c r="G218" s="207"/>
      <c r="H218" s="104"/>
      <c r="I218" s="104"/>
      <c r="J218" s="55"/>
      <c r="K218" s="55"/>
      <c r="L218" s="55"/>
    </row>
    <row r="220" spans="2:139">
      <c r="B220" s="240" t="s">
        <v>216</v>
      </c>
      <c r="C220" s="240" t="s">
        <v>148</v>
      </c>
      <c r="D220" s="240"/>
      <c r="E220" s="240"/>
      <c r="F220" s="240"/>
    </row>
    <row r="221" spans="2:139">
      <c r="K221" s="55"/>
      <c r="L221" s="55"/>
      <c r="EH221" s="15"/>
      <c r="EI221" s="15"/>
    </row>
    <row r="222" spans="2:139">
      <c r="C222" s="383" t="s">
        <v>1482</v>
      </c>
      <c r="D222" s="378" t="s">
        <v>122</v>
      </c>
      <c r="E222" s="378" t="s">
        <v>1364</v>
      </c>
      <c r="F222" s="378" t="s">
        <v>123</v>
      </c>
      <c r="K222" s="55"/>
      <c r="L222" s="55"/>
      <c r="M222" s="394">
        <v>2030</v>
      </c>
      <c r="N222" s="394">
        <v>2035</v>
      </c>
      <c r="O222" s="394">
        <v>2040</v>
      </c>
      <c r="EH222" s="15"/>
      <c r="EI222" s="15"/>
    </row>
    <row r="223" spans="2:139" ht="26.5" customHeight="1">
      <c r="C223" s="379" t="s">
        <v>1449</v>
      </c>
      <c r="D223" s="401"/>
      <c r="E223" s="399" t="s">
        <v>1533</v>
      </c>
      <c r="F223" s="402"/>
      <c r="K223" s="55"/>
      <c r="L223" s="55"/>
      <c r="M223" s="605" t="s">
        <v>1367</v>
      </c>
      <c r="N223" s="606"/>
      <c r="O223" s="607"/>
      <c r="EH223" s="15"/>
      <c r="EI223" s="15"/>
    </row>
    <row r="224" spans="2:139">
      <c r="B224" s="55"/>
      <c r="C224" s="335" t="s">
        <v>68</v>
      </c>
      <c r="D224" s="444"/>
      <c r="E224" s="444"/>
      <c r="F224" s="496"/>
      <c r="G224" s="55"/>
      <c r="H224" s="55"/>
      <c r="I224" s="169"/>
      <c r="K224" s="55"/>
      <c r="L224" s="55"/>
      <c r="M224" s="397">
        <f ca="1">D224*M54</f>
        <v>0</v>
      </c>
      <c r="N224" s="397">
        <f ca="1">+E224*M92</f>
        <v>0</v>
      </c>
      <c r="O224" s="397">
        <f ca="1">+F224*M130</f>
        <v>0</v>
      </c>
      <c r="X224" s="449" t="str">
        <f>'B-Bestandsanalyse'!X50</f>
        <v>Erdgas</v>
      </c>
      <c r="EH224" s="15"/>
      <c r="EI224" s="15"/>
    </row>
    <row r="225" spans="2:139">
      <c r="B225" s="55"/>
      <c r="C225" s="335" t="s">
        <v>69</v>
      </c>
      <c r="D225" s="444"/>
      <c r="E225" s="444"/>
      <c r="F225" s="496"/>
      <c r="G225" s="55"/>
      <c r="H225" s="55"/>
      <c r="I225" s="169"/>
      <c r="K225" s="55"/>
      <c r="L225" s="55"/>
      <c r="M225" s="398">
        <f ca="1">D225*M55</f>
        <v>0</v>
      </c>
      <c r="N225" s="398">
        <f ca="1">+E225*M93</f>
        <v>0</v>
      </c>
      <c r="O225" s="398">
        <f ca="1">+F225*M131</f>
        <v>0</v>
      </c>
      <c r="X225" s="449" t="str">
        <f>'B-Bestandsanalyse'!X51</f>
        <v>Flüssiggas</v>
      </c>
      <c r="EH225" s="15"/>
      <c r="EI225" s="15"/>
    </row>
    <row r="226" spans="2:139">
      <c r="B226" s="55"/>
      <c r="C226" s="335" t="s">
        <v>71</v>
      </c>
      <c r="D226" s="444"/>
      <c r="E226" s="444"/>
      <c r="F226" s="496"/>
      <c r="G226" s="55"/>
      <c r="H226" s="55"/>
      <c r="I226" s="169"/>
      <c r="K226" s="55"/>
      <c r="L226" s="55"/>
      <c r="M226" s="397">
        <f ca="1">D226*M57</f>
        <v>0</v>
      </c>
      <c r="N226" s="397">
        <f ca="1">+E226*M95</f>
        <v>0</v>
      </c>
      <c r="O226" s="397">
        <f ca="1">+F226*M133</f>
        <v>0</v>
      </c>
      <c r="X226" s="449" t="str">
        <f>'B-Bestandsanalyse'!X53</f>
        <v>Wasserstoff</v>
      </c>
      <c r="EH226" s="15"/>
      <c r="EI226" s="15"/>
    </row>
    <row r="227" spans="2:139">
      <c r="B227" s="55"/>
      <c r="C227" s="333" t="s">
        <v>72</v>
      </c>
      <c r="D227" s="444"/>
      <c r="E227" s="444"/>
      <c r="F227" s="496"/>
      <c r="G227" s="55"/>
      <c r="H227" s="55"/>
      <c r="I227" s="169"/>
      <c r="K227" s="55"/>
      <c r="L227" s="55"/>
      <c r="M227" s="397">
        <f ca="1">D227*M58</f>
        <v>0</v>
      </c>
      <c r="N227" s="397">
        <f ca="1">+E227*M96</f>
        <v>0</v>
      </c>
      <c r="O227" s="397">
        <f ca="1">+F227*M134</f>
        <v>0</v>
      </c>
      <c r="X227" s="449" t="str">
        <f>'B-Bestandsanalyse'!X54</f>
        <v>Wasserstoffderivate</v>
      </c>
      <c r="EH227" s="15"/>
      <c r="EI227" s="15"/>
    </row>
    <row r="228" spans="2:139">
      <c r="B228" s="55"/>
      <c r="C228" s="335" t="s">
        <v>73</v>
      </c>
      <c r="D228" s="444"/>
      <c r="E228" s="444"/>
      <c r="F228" s="496"/>
      <c r="G228" s="55"/>
      <c r="H228" s="55"/>
      <c r="I228" s="169"/>
      <c r="K228" s="55"/>
      <c r="L228" s="55"/>
      <c r="M228" s="397">
        <f ca="1">D228*M59</f>
        <v>0</v>
      </c>
      <c r="N228" s="397">
        <f ca="1">+E228*M97</f>
        <v>0</v>
      </c>
      <c r="O228" s="397">
        <f ca="1">+F228*M135</f>
        <v>0</v>
      </c>
      <c r="X228" s="449" t="str">
        <f>'B-Bestandsanalyse'!X55</f>
        <v>Grubengas</v>
      </c>
      <c r="EH228" s="15"/>
      <c r="EI228" s="15"/>
    </row>
    <row r="229" spans="2:139">
      <c r="B229" s="55"/>
      <c r="C229" s="335" t="s">
        <v>76</v>
      </c>
      <c r="D229" s="444"/>
      <c r="E229" s="444"/>
      <c r="F229" s="496"/>
      <c r="G229" s="55"/>
      <c r="H229" s="55"/>
      <c r="I229" s="169"/>
      <c r="K229" s="55"/>
      <c r="L229" s="55"/>
      <c r="M229" s="397">
        <f ca="1">D229*M67</f>
        <v>0</v>
      </c>
      <c r="N229" s="397">
        <f ca="1">+E229*M105</f>
        <v>0</v>
      </c>
      <c r="O229" s="397">
        <f ca="1">+F229*M143</f>
        <v>0</v>
      </c>
      <c r="X229" s="449" t="str">
        <f>'B-Bestandsanalyse'!X63</f>
        <v>Biogas</v>
      </c>
      <c r="EH229" s="15"/>
      <c r="EI229" s="15"/>
    </row>
    <row r="230" spans="2:139">
      <c r="B230" s="55"/>
      <c r="C230" s="335" t="s">
        <v>77</v>
      </c>
      <c r="D230" s="444"/>
      <c r="E230" s="444"/>
      <c r="F230" s="496"/>
      <c r="G230" s="55"/>
      <c r="H230" s="55"/>
      <c r="I230" s="169"/>
      <c r="K230" s="55"/>
      <c r="L230" s="55"/>
      <c r="M230" s="397">
        <f ca="1">D230*M68</f>
        <v>0</v>
      </c>
      <c r="N230" s="397">
        <f ca="1">+E230*M106</f>
        <v>0</v>
      </c>
      <c r="O230" s="397">
        <f ca="1">+F230*M144</f>
        <v>0</v>
      </c>
      <c r="X230" s="449" t="str">
        <f>'B-Bestandsanalyse'!X64</f>
        <v>Biomethan</v>
      </c>
      <c r="EH230" s="15"/>
      <c r="EI230" s="15"/>
    </row>
    <row r="231" spans="2:139">
      <c r="B231" s="55"/>
      <c r="C231" s="335" t="s">
        <v>78</v>
      </c>
      <c r="D231" s="444"/>
      <c r="E231" s="444"/>
      <c r="F231" s="496"/>
      <c r="G231" s="55"/>
      <c r="H231" s="55"/>
      <c r="I231" s="169"/>
      <c r="K231" s="55"/>
      <c r="L231" s="55"/>
      <c r="M231" s="397">
        <f ca="1">D231*M69</f>
        <v>0</v>
      </c>
      <c r="N231" s="397">
        <f ca="1">+E231*M107</f>
        <v>0</v>
      </c>
      <c r="O231" s="397">
        <f ca="1">+F231*M145</f>
        <v>0</v>
      </c>
      <c r="X231" s="449" t="str">
        <f>'B-Bestandsanalyse'!X65</f>
        <v>Deponiegas</v>
      </c>
      <c r="EH231" s="15"/>
      <c r="EI231" s="15"/>
    </row>
    <row r="232" spans="2:139">
      <c r="B232" s="55"/>
      <c r="C232" s="335" t="s">
        <v>79</v>
      </c>
      <c r="D232" s="444"/>
      <c r="E232" s="444"/>
      <c r="F232" s="496"/>
      <c r="G232" s="55"/>
      <c r="H232" s="55"/>
      <c r="I232" s="169"/>
      <c r="K232" s="55"/>
      <c r="L232" s="55"/>
      <c r="M232" s="397">
        <f ca="1">D232*M70</f>
        <v>0</v>
      </c>
      <c r="N232" s="397">
        <f ca="1">+E232*M108</f>
        <v>0</v>
      </c>
      <c r="O232" s="397">
        <f ca="1">+F232*M146</f>
        <v>0</v>
      </c>
      <c r="X232" s="449" t="str">
        <f>'B-Bestandsanalyse'!X66</f>
        <v>Klärgas</v>
      </c>
      <c r="EH232" s="15"/>
      <c r="EI232" s="15"/>
    </row>
    <row r="233" spans="2:139">
      <c r="B233" s="55"/>
      <c r="C233" s="133" t="s">
        <v>89</v>
      </c>
      <c r="D233" s="445">
        <f>SUM(D224:D232)</f>
        <v>0</v>
      </c>
      <c r="E233" s="445">
        <f>SUM(E224:E232)</f>
        <v>0</v>
      </c>
      <c r="F233" s="445">
        <f>SUM(F224:F232)</f>
        <v>0</v>
      </c>
      <c r="G233" s="55"/>
      <c r="H233" s="55"/>
      <c r="I233" s="169"/>
      <c r="K233" s="55"/>
      <c r="L233" s="55"/>
      <c r="M233" s="169"/>
      <c r="N233" s="169"/>
      <c r="O233" s="169"/>
      <c r="X233" s="449"/>
      <c r="EH233" s="15"/>
      <c r="EI233" s="15"/>
    </row>
    <row r="234" spans="2:139">
      <c r="B234" s="55"/>
      <c r="C234" s="55"/>
      <c r="D234" s="55"/>
      <c r="E234" s="55"/>
      <c r="F234" s="55"/>
      <c r="G234" s="55"/>
      <c r="H234" s="55"/>
      <c r="I234" s="169"/>
      <c r="J234" s="55"/>
      <c r="K234" s="55"/>
      <c r="L234" s="55"/>
      <c r="M234" s="169"/>
      <c r="N234" s="169"/>
      <c r="O234" s="169"/>
    </row>
    <row r="235" spans="2:139">
      <c r="B235" s="55"/>
      <c r="C235" s="55"/>
      <c r="D235" s="55"/>
      <c r="E235" s="55"/>
      <c r="F235" s="55"/>
      <c r="G235" s="55"/>
      <c r="H235" s="55"/>
      <c r="I235" s="169"/>
      <c r="J235" s="55"/>
      <c r="K235" s="55"/>
      <c r="L235" s="55"/>
      <c r="M235" s="169"/>
      <c r="N235" s="169"/>
      <c r="O235" s="169"/>
    </row>
    <row r="236" spans="2:139">
      <c r="B236" s="55" t="s">
        <v>1379</v>
      </c>
      <c r="C236" s="240" t="s">
        <v>1380</v>
      </c>
      <c r="D236" s="55"/>
      <c r="E236" s="55"/>
      <c r="F236" s="55"/>
      <c r="G236" s="55"/>
      <c r="H236" s="55"/>
      <c r="I236" s="169"/>
      <c r="J236" s="55"/>
      <c r="K236" s="55"/>
      <c r="L236" s="55"/>
      <c r="M236" s="169"/>
      <c r="N236" s="169"/>
      <c r="O236" s="169"/>
    </row>
    <row r="237" spans="2:139">
      <c r="B237" s="55"/>
      <c r="C237" s="55"/>
      <c r="D237" s="55"/>
      <c r="E237" s="55"/>
      <c r="F237" s="55"/>
      <c r="G237" s="55"/>
      <c r="H237" s="55"/>
      <c r="I237" s="169"/>
      <c r="J237" s="55"/>
      <c r="K237" s="55"/>
      <c r="L237" s="55"/>
      <c r="M237" s="169"/>
      <c r="N237" s="169"/>
      <c r="O237" s="169"/>
    </row>
    <row r="238" spans="2:139">
      <c r="B238" s="55"/>
      <c r="C238" s="564" t="s">
        <v>1487</v>
      </c>
      <c r="D238" s="564"/>
      <c r="E238" s="564"/>
      <c r="F238" s="564"/>
      <c r="G238" s="55"/>
      <c r="H238" s="55"/>
      <c r="I238" s="169"/>
      <c r="J238" s="55"/>
      <c r="K238" s="55"/>
      <c r="L238" s="55"/>
      <c r="M238" s="169"/>
      <c r="N238" s="169"/>
      <c r="O238" s="169"/>
    </row>
    <row r="239" spans="2:139">
      <c r="B239" s="55"/>
      <c r="C239" s="55"/>
      <c r="D239" s="55"/>
      <c r="E239" s="55"/>
      <c r="F239" s="55"/>
      <c r="G239" s="55"/>
      <c r="H239" s="55"/>
      <c r="I239" s="169"/>
      <c r="K239" s="55"/>
      <c r="L239" s="55"/>
      <c r="M239" s="169"/>
      <c r="N239" s="169"/>
      <c r="O239" s="169"/>
    </row>
    <row r="240" spans="2:139">
      <c r="B240" s="55"/>
      <c r="C240" s="383" t="s">
        <v>1511</v>
      </c>
      <c r="D240" s="378" t="s">
        <v>122</v>
      </c>
      <c r="E240" s="378" t="s">
        <v>1364</v>
      </c>
      <c r="F240" s="378" t="s">
        <v>123</v>
      </c>
      <c r="G240" s="55"/>
      <c r="H240" s="55"/>
      <c r="J240" s="55"/>
      <c r="K240" s="55"/>
      <c r="L240" s="55"/>
      <c r="M240" s="169"/>
      <c r="N240" s="169"/>
      <c r="O240" s="169"/>
    </row>
    <row r="241" spans="2:24" ht="25.25" customHeight="1">
      <c r="B241" s="55"/>
      <c r="C241" s="488" t="s">
        <v>1481</v>
      </c>
      <c r="D241" s="399"/>
      <c r="E241" s="378" t="s">
        <v>1533</v>
      </c>
      <c r="F241" s="378"/>
      <c r="G241" s="55"/>
      <c r="H241" s="55"/>
      <c r="I241" s="55"/>
      <c r="J241" s="55"/>
      <c r="K241" s="55"/>
      <c r="L241" s="55"/>
    </row>
    <row r="242" spans="2:24">
      <c r="B242" s="55"/>
      <c r="C242" s="51" t="s">
        <v>1504</v>
      </c>
      <c r="D242" s="492">
        <f ca="1">SUM(M184:M215)/1000</f>
        <v>0</v>
      </c>
      <c r="E242" s="492">
        <f ca="1">+SUM(N184:N215)/1000</f>
        <v>0</v>
      </c>
      <c r="F242" s="492">
        <f ca="1">+SUM(O184:O215)/1000</f>
        <v>0</v>
      </c>
      <c r="G242" s="224"/>
      <c r="H242" s="224"/>
      <c r="I242" s="224"/>
      <c r="K242" s="55"/>
      <c r="L242" s="55"/>
      <c r="X242" s="449"/>
    </row>
    <row r="243" spans="2:24">
      <c r="B243" s="55"/>
      <c r="C243" s="51" t="s">
        <v>1505</v>
      </c>
      <c r="D243" s="492">
        <f ca="1">SUM(M224:M232)/1000</f>
        <v>0</v>
      </c>
      <c r="E243" s="492">
        <f t="shared" ref="E243:F243" ca="1" si="43">SUM(N224:N232)/1000</f>
        <v>0</v>
      </c>
      <c r="F243" s="492">
        <f t="shared" ca="1" si="43"/>
        <v>0</v>
      </c>
      <c r="G243" s="55"/>
      <c r="H243" s="55"/>
      <c r="I243" s="55"/>
      <c r="K243" s="55"/>
      <c r="L243" s="55"/>
      <c r="X243" s="449"/>
    </row>
    <row r="244" spans="2:24"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</row>
    <row r="245" spans="2:24" ht="14" customHeight="1">
      <c r="B245" s="55"/>
      <c r="G245" s="396"/>
      <c r="H245" s="55"/>
      <c r="I245" s="55"/>
      <c r="J245" s="55"/>
      <c r="K245" s="55"/>
      <c r="L245" s="55"/>
    </row>
    <row r="246" spans="2:24"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</row>
    <row r="247" spans="2:24"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</row>
    <row r="248" spans="2:24"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</row>
    <row r="249" spans="2:24"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</row>
    <row r="250" spans="2:24"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</row>
    <row r="251" spans="2:24"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</row>
    <row r="252" spans="2:24"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</row>
    <row r="253" spans="2:24"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</row>
    <row r="254" spans="2:24"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</row>
    <row r="255" spans="2:24"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</row>
    <row r="256" spans="2:24"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</row>
    <row r="257" spans="2:12"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</row>
    <row r="258" spans="2:12"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</row>
    <row r="259" spans="2:12"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</row>
    <row r="260" spans="2:12"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</row>
    <row r="261" spans="2:12"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</row>
    <row r="262" spans="2:12"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</row>
    <row r="263" spans="2:12"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</row>
    <row r="264" spans="2:12"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</row>
    <row r="265" spans="2:12"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</row>
    <row r="266" spans="2:12"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</row>
    <row r="267" spans="2:12"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</row>
    <row r="268" spans="2:12"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</row>
    <row r="269" spans="2:12"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</row>
    <row r="270" spans="2:12"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</row>
    <row r="271" spans="2:12"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</row>
    <row r="272" spans="2:12"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</row>
    <row r="273" spans="2:12"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</row>
    <row r="274" spans="2:12"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</row>
    <row r="275" spans="2:12"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</row>
    <row r="276" spans="2:12"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</row>
    <row r="277" spans="2:12"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</row>
    <row r="278" spans="2:12"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</row>
    <row r="279" spans="2:12"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</row>
    <row r="280" spans="2:12"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</row>
    <row r="281" spans="2:12"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</row>
    <row r="282" spans="2:12"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</row>
    <row r="283" spans="2:12"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</row>
    <row r="284" spans="2:12"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</row>
    <row r="285" spans="2:12"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</row>
    <row r="286" spans="2:12"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</row>
    <row r="287" spans="2:12"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</row>
    <row r="288" spans="2:12"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</row>
    <row r="289" spans="2:12"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</row>
    <row r="290" spans="2:12"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</row>
    <row r="291" spans="2:12"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</row>
    <row r="292" spans="2:12"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</row>
    <row r="293" spans="2:12"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</row>
    <row r="294" spans="2:12"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</row>
    <row r="295" spans="2:12"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</row>
    <row r="296" spans="2:12"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</row>
    <row r="297" spans="2:12"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</row>
    <row r="298" spans="2:12"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</row>
    <row r="299" spans="2:12"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</row>
    <row r="300" spans="2:12"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</row>
    <row r="301" spans="2:12"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</row>
    <row r="302" spans="2:12"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</row>
    <row r="303" spans="2:12"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</row>
    <row r="304" spans="2:12"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</row>
    <row r="305" spans="2:12"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</row>
    <row r="306" spans="2:12"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</row>
    <row r="307" spans="2:12"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</row>
    <row r="308" spans="2:12"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</row>
    <row r="309" spans="2:12"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</row>
    <row r="310" spans="2:12"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</row>
    <row r="311" spans="2:12"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</row>
    <row r="312" spans="2:12"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</row>
    <row r="313" spans="2:12"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</row>
    <row r="314" spans="2:12"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</row>
    <row r="315" spans="2:12"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</row>
    <row r="316" spans="2:12"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</row>
    <row r="317" spans="2:12"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</row>
    <row r="318" spans="2:12"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</row>
    <row r="319" spans="2:12"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</row>
    <row r="320" spans="2:12"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</row>
    <row r="321" spans="2:12"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</row>
    <row r="322" spans="2:12"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</row>
    <row r="323" spans="2:12"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</row>
    <row r="324" spans="2:12"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</row>
    <row r="325" spans="2:12"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</row>
    <row r="326" spans="2:12"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</row>
    <row r="327" spans="2:12"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</row>
    <row r="328" spans="2:12"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</row>
    <row r="329" spans="2:12"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</row>
    <row r="330" spans="2:12"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</row>
    <row r="331" spans="2:12"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</row>
    <row r="332" spans="2:12"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</row>
    <row r="333" spans="2:12"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</row>
    <row r="334" spans="2:12"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</row>
    <row r="335" spans="2:12"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</row>
    <row r="336" spans="2:12"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</row>
    <row r="337" spans="2:12"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</row>
    <row r="338" spans="2:12"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</row>
    <row r="339" spans="2:12"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</row>
    <row r="340" spans="2:12"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</row>
    <row r="341" spans="2:12"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</row>
    <row r="342" spans="2:12"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</row>
    <row r="343" spans="2:12"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</row>
    <row r="344" spans="2:12"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</row>
    <row r="345" spans="2:12"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</row>
    <row r="346" spans="2:12"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</row>
    <row r="347" spans="2:12"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</row>
    <row r="348" spans="2:12"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</row>
    <row r="349" spans="2:12"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</row>
    <row r="350" spans="2:12"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</row>
    <row r="351" spans="2:12"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</row>
    <row r="352" spans="2:12"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</row>
    <row r="353" spans="2:12"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</row>
    <row r="354" spans="2:12"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</row>
    <row r="355" spans="2:12"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</row>
    <row r="356" spans="2:12"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</row>
    <row r="357" spans="2:12"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</row>
    <row r="358" spans="2:12"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</row>
    <row r="359" spans="2:12"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</row>
    <row r="360" spans="2:12"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</row>
    <row r="361" spans="2:12"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</row>
    <row r="362" spans="2:12"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</row>
    <row r="363" spans="2:12"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</row>
    <row r="364" spans="2:12"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</row>
    <row r="365" spans="2:12"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</row>
    <row r="366" spans="2:12"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</row>
    <row r="367" spans="2:12"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</row>
    <row r="368" spans="2:12"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</row>
    <row r="369" spans="2:12"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</row>
    <row r="370" spans="2:12"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</row>
    <row r="371" spans="2:12"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</row>
    <row r="372" spans="2:12"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</row>
    <row r="373" spans="2:12"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</row>
    <row r="374" spans="2:12"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</row>
    <row r="375" spans="2:12"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</row>
    <row r="376" spans="2:12"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</row>
    <row r="377" spans="2:12"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</row>
    <row r="378" spans="2:12"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</row>
    <row r="379" spans="2:12"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</row>
    <row r="380" spans="2:12"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</row>
    <row r="381" spans="2:12"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</row>
    <row r="382" spans="2:12"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</row>
    <row r="383" spans="2:12"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</row>
    <row r="384" spans="2:12"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</row>
    <row r="385" spans="2:12"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</row>
    <row r="386" spans="2:12"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</row>
    <row r="387" spans="2:12"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</row>
    <row r="388" spans="2:12"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</row>
    <row r="389" spans="2:12"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</row>
    <row r="390" spans="2:12"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</row>
    <row r="391" spans="2:12"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</row>
    <row r="392" spans="2:12"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</row>
    <row r="393" spans="2:12"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</row>
    <row r="394" spans="2:12"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</row>
    <row r="395" spans="2:12"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</row>
    <row r="396" spans="2:12"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</row>
    <row r="397" spans="2:12"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</row>
    <row r="398" spans="2:12"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</row>
    <row r="399" spans="2:12"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</row>
    <row r="400" spans="2:12"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</row>
    <row r="401" spans="2:12"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</row>
    <row r="402" spans="2:12"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</row>
    <row r="403" spans="2:12"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</row>
    <row r="404" spans="2:12"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</row>
    <row r="405" spans="2:12"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</row>
    <row r="406" spans="2:12"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</row>
    <row r="407" spans="2:12"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</row>
    <row r="408" spans="2:12"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</row>
    <row r="409" spans="2:12"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</row>
    <row r="410" spans="2:12"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</row>
    <row r="411" spans="2:12"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</row>
    <row r="412" spans="2:12"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</row>
    <row r="413" spans="2:12"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</row>
    <row r="414" spans="2:12"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</row>
    <row r="415" spans="2:12"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</row>
    <row r="416" spans="2:12"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</row>
    <row r="417" spans="2:12"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</row>
    <row r="418" spans="2:12"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</row>
    <row r="419" spans="2:12"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</row>
    <row r="420" spans="2:12"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</row>
    <row r="421" spans="2:12"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</row>
    <row r="422" spans="2:12"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</row>
    <row r="423" spans="2:12"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</row>
    <row r="424" spans="2:12"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</row>
    <row r="425" spans="2:12"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</row>
    <row r="426" spans="2:12"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</row>
    <row r="427" spans="2:12"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</row>
    <row r="428" spans="2:12"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</row>
    <row r="429" spans="2:12"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</row>
    <row r="430" spans="2:12"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</row>
    <row r="431" spans="2:12"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</row>
    <row r="432" spans="2:12"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</row>
    <row r="433" spans="2:12"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</row>
    <row r="434" spans="2:12"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</row>
    <row r="435" spans="2:12"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</row>
    <row r="436" spans="2:12"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</row>
    <row r="437" spans="2:12"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</row>
    <row r="438" spans="2:12"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</row>
    <row r="439" spans="2:12"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</row>
    <row r="440" spans="2:12"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</row>
    <row r="441" spans="2:12"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</row>
    <row r="442" spans="2:12"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</row>
    <row r="443" spans="2:12"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</row>
    <row r="444" spans="2:12"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</row>
    <row r="445" spans="2:12"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</row>
    <row r="446" spans="2:12"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</row>
    <row r="447" spans="2:12"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</row>
    <row r="448" spans="2:12"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</row>
    <row r="449" spans="2:12"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</row>
    <row r="450" spans="2:12"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</row>
    <row r="451" spans="2:12"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</row>
    <row r="452" spans="2:12"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</row>
    <row r="453" spans="2:12"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</row>
    <row r="454" spans="2:12"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</row>
    <row r="455" spans="2:12"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</row>
    <row r="456" spans="2:12"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</row>
    <row r="457" spans="2:12"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</row>
    <row r="458" spans="2:12"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</row>
    <row r="459" spans="2:12"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</row>
    <row r="460" spans="2:12"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</row>
    <row r="461" spans="2:12"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</row>
    <row r="462" spans="2:12"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</row>
    <row r="463" spans="2:12"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</row>
    <row r="464" spans="2:12"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</row>
    <row r="465" spans="2:12"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</row>
    <row r="466" spans="2:12"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</row>
    <row r="467" spans="2:12"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</row>
    <row r="468" spans="2:12"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</row>
    <row r="469" spans="2:12"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</row>
    <row r="470" spans="2:12"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</row>
    <row r="471" spans="2:12"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</row>
    <row r="472" spans="2:12"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</row>
    <row r="473" spans="2:12"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</row>
    <row r="474" spans="2:12"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</row>
    <row r="475" spans="2:12"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</row>
    <row r="476" spans="2:12"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</row>
    <row r="477" spans="2:12"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</row>
    <row r="478" spans="2:12"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</row>
    <row r="479" spans="2:12"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</row>
    <row r="480" spans="2:12"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</row>
    <row r="481" spans="2:12"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</row>
    <row r="482" spans="2:12"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</row>
    <row r="483" spans="2:12"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</row>
    <row r="484" spans="2:12"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</row>
    <row r="485" spans="2:12"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</row>
    <row r="486" spans="2:12"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</row>
    <row r="487" spans="2:12"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</row>
    <row r="488" spans="2:12"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</row>
    <row r="489" spans="2:12"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</row>
    <row r="490" spans="2:12"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</row>
    <row r="491" spans="2:12"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</row>
    <row r="492" spans="2:12"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</row>
    <row r="493" spans="2:12"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</row>
    <row r="494" spans="2:12"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</row>
    <row r="495" spans="2:12"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</row>
    <row r="496" spans="2:12"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</row>
    <row r="497" spans="2:12"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</row>
    <row r="498" spans="2:12"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</row>
    <row r="499" spans="2:12"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</row>
    <row r="500" spans="2:12"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</row>
    <row r="501" spans="2:12"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</row>
    <row r="502" spans="2:12"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</row>
    <row r="503" spans="2:12"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</row>
    <row r="504" spans="2:12"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</row>
    <row r="505" spans="2:12"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</row>
    <row r="506" spans="2:12"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</row>
    <row r="507" spans="2:12"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</row>
    <row r="508" spans="2:12"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</row>
    <row r="509" spans="2:12"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</row>
    <row r="510" spans="2:12"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</row>
    <row r="511" spans="2:12"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</row>
    <row r="512" spans="2:12"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</row>
    <row r="513" spans="2:12"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</row>
    <row r="514" spans="2:12"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</row>
    <row r="515" spans="2:12"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</row>
    <row r="516" spans="2:12"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</row>
    <row r="517" spans="2:12"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</row>
    <row r="518" spans="2:12"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</row>
    <row r="519" spans="2:12"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</row>
    <row r="520" spans="2:12"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</row>
    <row r="521" spans="2:12"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</row>
    <row r="522" spans="2:12"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</row>
    <row r="523" spans="2:12"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</row>
    <row r="524" spans="2:12"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</row>
    <row r="525" spans="2:12"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</row>
    <row r="526" spans="2:12"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</row>
    <row r="527" spans="2:12"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</row>
    <row r="528" spans="2:12"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</row>
    <row r="529" spans="2:12"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</row>
    <row r="530" spans="2:12"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</row>
    <row r="531" spans="2:12"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</row>
    <row r="532" spans="2:12"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</row>
    <row r="533" spans="2:12"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</row>
    <row r="534" spans="2:12"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</row>
    <row r="535" spans="2:12"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</row>
    <row r="536" spans="2:12"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</row>
    <row r="537" spans="2:12"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</row>
    <row r="538" spans="2:12"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</row>
    <row r="539" spans="2:12"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</row>
    <row r="540" spans="2:12"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</row>
    <row r="541" spans="2:12"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</row>
    <row r="542" spans="2:12"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</row>
    <row r="543" spans="2:12"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</row>
    <row r="544" spans="2:12"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</row>
    <row r="545" spans="2:12"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</row>
    <row r="546" spans="2:12"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</row>
    <row r="547" spans="2:12"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</row>
    <row r="548" spans="2:12"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</row>
    <row r="549" spans="2:12"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</row>
    <row r="550" spans="2:12"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</row>
    <row r="551" spans="2:12"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</row>
    <row r="552" spans="2:12"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</row>
    <row r="553" spans="2:12"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</row>
    <row r="554" spans="2:12"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</row>
    <row r="555" spans="2:12"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</row>
    <row r="556" spans="2:12"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</row>
    <row r="557" spans="2:12"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</row>
    <row r="558" spans="2:12"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</row>
    <row r="559" spans="2:12"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</row>
    <row r="560" spans="2:12"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</row>
    <row r="561" spans="2:12"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</row>
    <row r="562" spans="2:12"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</row>
    <row r="563" spans="2:12"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</row>
    <row r="564" spans="2:12"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</row>
    <row r="565" spans="2:12"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</row>
    <row r="566" spans="2:12"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</row>
    <row r="567" spans="2:12"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</row>
    <row r="568" spans="2:12"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</row>
    <row r="569" spans="2:12"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</row>
    <row r="570" spans="2:12"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</row>
    <row r="571" spans="2:12"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</row>
    <row r="572" spans="2:12"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</row>
    <row r="573" spans="2:12"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</row>
    <row r="574" spans="2:12"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</row>
    <row r="575" spans="2:12"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</row>
    <row r="576" spans="2:12"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</row>
    <row r="577" spans="2:12"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</row>
    <row r="578" spans="2:12"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</row>
    <row r="579" spans="2:12"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</row>
    <row r="580" spans="2:12"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</row>
    <row r="581" spans="2:12"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</row>
    <row r="582" spans="2:12"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</row>
    <row r="583" spans="2:12"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</row>
    <row r="584" spans="2:12"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</row>
    <row r="585" spans="2:12"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</row>
    <row r="586" spans="2:12"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</row>
    <row r="587" spans="2:12"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</row>
    <row r="588" spans="2:12"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</row>
    <row r="589" spans="2:12"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</row>
    <row r="590" spans="2:12"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</row>
    <row r="591" spans="2:12"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</row>
    <row r="592" spans="2:12"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</row>
    <row r="593" spans="2:12"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</row>
    <row r="594" spans="2:12"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</row>
    <row r="595" spans="2:12"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</row>
    <row r="596" spans="2:12"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</row>
    <row r="597" spans="2:12"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</row>
    <row r="598" spans="2:12"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</row>
    <row r="599" spans="2:12"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</row>
    <row r="600" spans="2:12"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</row>
    <row r="601" spans="2:12"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</row>
    <row r="602" spans="2:12"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</row>
    <row r="603" spans="2:12"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</row>
    <row r="604" spans="2:12"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</row>
    <row r="605" spans="2:12"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</row>
    <row r="606" spans="2:12"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</row>
    <row r="607" spans="2:12"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</row>
    <row r="608" spans="2:12"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</row>
    <row r="609" spans="2:12"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</row>
    <row r="610" spans="2:12"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</row>
    <row r="611" spans="2:12"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</row>
    <row r="612" spans="2:12"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</row>
    <row r="613" spans="2:12"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</row>
    <row r="614" spans="2:12"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</row>
    <row r="615" spans="2:12"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</row>
    <row r="616" spans="2:12"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</row>
    <row r="617" spans="2:12"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</row>
    <row r="618" spans="2:12"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</row>
    <row r="619" spans="2:12"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</row>
    <row r="620" spans="2:12"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</row>
    <row r="621" spans="2:12"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</row>
    <row r="622" spans="2:12"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</row>
    <row r="623" spans="2:12"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</row>
    <row r="624" spans="2:12"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</row>
    <row r="625" spans="2:12"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</row>
    <row r="626" spans="2:12"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</row>
    <row r="627" spans="2:12"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</row>
    <row r="628" spans="2:12"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</row>
    <row r="629" spans="2:12"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</row>
    <row r="630" spans="2:12"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</row>
    <row r="631" spans="2:12"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</row>
    <row r="632" spans="2:12"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</row>
    <row r="633" spans="2:12"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</row>
    <row r="634" spans="2:12"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</row>
    <row r="635" spans="2:12"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</row>
    <row r="636" spans="2:12"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</row>
    <row r="637" spans="2:12"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</row>
    <row r="638" spans="2:12"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</row>
    <row r="639" spans="2:12"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</row>
    <row r="640" spans="2:12"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</row>
    <row r="641" spans="2:12"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</row>
    <row r="642" spans="2:12"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</row>
    <row r="643" spans="2:12"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</row>
    <row r="644" spans="2:12"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</row>
    <row r="645" spans="2:12"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</row>
    <row r="646" spans="2:12"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</row>
    <row r="647" spans="2:12"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</row>
    <row r="648" spans="2:12"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</row>
    <row r="649" spans="2:12"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</row>
    <row r="650" spans="2:12"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</row>
    <row r="651" spans="2:12"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</row>
    <row r="652" spans="2:12"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</row>
    <row r="653" spans="2:12"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</row>
    <row r="654" spans="2:12"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</row>
    <row r="655" spans="2:12"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</row>
    <row r="656" spans="2:12"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</row>
    <row r="657" spans="2:12"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</row>
    <row r="658" spans="2:12"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</row>
    <row r="659" spans="2:12"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</row>
    <row r="660" spans="2:12"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</row>
    <row r="661" spans="2:12"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</row>
    <row r="662" spans="2:12"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</row>
    <row r="663" spans="2:12"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</row>
    <row r="664" spans="2:12"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</row>
    <row r="665" spans="2:12"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</row>
    <row r="666" spans="2:12"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</row>
    <row r="667" spans="2:12"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</row>
    <row r="668" spans="2:12"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</row>
    <row r="669" spans="2:12"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</row>
    <row r="670" spans="2:12"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</row>
    <row r="671" spans="2:12"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</row>
    <row r="672" spans="2:12"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</row>
    <row r="673" spans="2:12"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</row>
    <row r="674" spans="2:12"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</row>
    <row r="675" spans="2:12"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</row>
    <row r="676" spans="2:12"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</row>
    <row r="677" spans="2:12"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</row>
    <row r="678" spans="2:12"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</row>
    <row r="679" spans="2:12"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</row>
    <row r="680" spans="2:12"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</row>
    <row r="681" spans="2:12"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</row>
    <row r="682" spans="2:12"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</row>
    <row r="683" spans="2:12"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</row>
    <row r="684" spans="2:12"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</row>
    <row r="685" spans="2:12"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</row>
    <row r="686" spans="2:12"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</row>
    <row r="687" spans="2:12"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</row>
    <row r="688" spans="2:12"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</row>
    <row r="689" spans="2:12"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</row>
    <row r="690" spans="2:12"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</row>
    <row r="691" spans="2:12"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</row>
    <row r="692" spans="2:12"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</row>
    <row r="693" spans="2:12"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</row>
    <row r="694" spans="2:12"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</row>
    <row r="695" spans="2:12"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</row>
    <row r="696" spans="2:12"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</row>
    <row r="697" spans="2:12"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</row>
    <row r="698" spans="2:12"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</row>
    <row r="699" spans="2:12"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</row>
    <row r="700" spans="2:12"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</row>
    <row r="701" spans="2:12"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</row>
    <row r="702" spans="2:12"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</row>
    <row r="703" spans="2:12"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</row>
    <row r="704" spans="2:12"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</row>
    <row r="705" spans="2:12"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</row>
    <row r="706" spans="2:12"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</row>
    <row r="707" spans="2:12"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</row>
    <row r="708" spans="2:12"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</row>
    <row r="709" spans="2:12"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</row>
    <row r="710" spans="2:12"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</row>
    <row r="711" spans="2:12"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</row>
    <row r="712" spans="2:12"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</row>
    <row r="713" spans="2:12"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</row>
    <row r="714" spans="2:12"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</row>
    <row r="715" spans="2:12"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</row>
    <row r="716" spans="2:12"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</row>
    <row r="717" spans="2:12"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</row>
    <row r="718" spans="2:12"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</row>
    <row r="719" spans="2:12"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</row>
    <row r="720" spans="2:12"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</row>
    <row r="721" spans="2:12"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</row>
    <row r="722" spans="2:12"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</row>
    <row r="723" spans="2:12"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</row>
    <row r="724" spans="2:12"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</row>
    <row r="725" spans="2:12"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</row>
    <row r="726" spans="2:12"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</row>
    <row r="727" spans="2:12"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</row>
    <row r="728" spans="2:12"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</row>
    <row r="729" spans="2:12"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</row>
    <row r="730" spans="2:12"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</row>
    <row r="731" spans="2:12"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</row>
    <row r="732" spans="2:12"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</row>
    <row r="733" spans="2:12"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</row>
    <row r="734" spans="2:12"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</row>
    <row r="735" spans="2:12"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</row>
    <row r="736" spans="2:12"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</row>
    <row r="737" spans="2:12"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</row>
    <row r="738" spans="2:12"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</row>
    <row r="739" spans="2:12"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</row>
    <row r="740" spans="2:12"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</row>
    <row r="741" spans="2:12"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</row>
    <row r="742" spans="2:12"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</row>
    <row r="743" spans="2:12"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</row>
    <row r="744" spans="2:12"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</row>
    <row r="745" spans="2:12"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</row>
    <row r="746" spans="2:12"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</row>
    <row r="747" spans="2:12"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</row>
    <row r="748" spans="2:12"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</row>
    <row r="749" spans="2:12"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</row>
    <row r="750" spans="2:12"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</row>
    <row r="751" spans="2:12"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</row>
    <row r="752" spans="2:12"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</row>
    <row r="753" spans="2:12"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</row>
    <row r="754" spans="2:12"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</row>
    <row r="755" spans="2:12"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</row>
    <row r="756" spans="2:12"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</row>
    <row r="757" spans="2:12"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</row>
    <row r="758" spans="2:12"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</row>
    <row r="759" spans="2:12"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</row>
    <row r="760" spans="2:12"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</row>
    <row r="761" spans="2:12"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</row>
    <row r="762" spans="2:12"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</row>
    <row r="763" spans="2:12"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</row>
    <row r="764" spans="2:12"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</row>
    <row r="765" spans="2:12"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</row>
    <row r="766" spans="2:12"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</row>
    <row r="767" spans="2:12"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</row>
    <row r="768" spans="2:12"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</row>
    <row r="769" spans="2:12"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</row>
    <row r="770" spans="2:12"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</row>
    <row r="771" spans="2:12"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</row>
    <row r="772" spans="2:12"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</row>
    <row r="773" spans="2:12"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</row>
    <row r="774" spans="2:12"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</row>
    <row r="775" spans="2:12"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</row>
    <row r="776" spans="2:12"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</row>
    <row r="777" spans="2:12"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</row>
    <row r="778" spans="2:12"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</row>
    <row r="779" spans="2:12"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</row>
    <row r="780" spans="2:12"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</row>
    <row r="781" spans="2:12"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</row>
    <row r="782" spans="2:12"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</row>
    <row r="783" spans="2:12"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</row>
    <row r="784" spans="2:12"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</row>
    <row r="785" spans="2:12"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</row>
    <row r="786" spans="2:12"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</row>
    <row r="787" spans="2:12"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</row>
    <row r="788" spans="2:12"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</row>
    <row r="789" spans="2:12"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</row>
    <row r="790" spans="2:12"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</row>
    <row r="791" spans="2:12"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</row>
    <row r="792" spans="2:12"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</row>
    <row r="793" spans="2:12"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</row>
    <row r="794" spans="2:12"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</row>
    <row r="795" spans="2:12"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</row>
    <row r="796" spans="2:12"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</row>
    <row r="797" spans="2:12"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</row>
    <row r="798" spans="2:12"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</row>
    <row r="799" spans="2:12"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</row>
    <row r="800" spans="2:12"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</row>
    <row r="801" spans="2:12"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</row>
    <row r="802" spans="2:12"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</row>
    <row r="803" spans="2:12"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</row>
    <row r="804" spans="2:12"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</row>
    <row r="805" spans="2:12"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</row>
    <row r="806" spans="2:12"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</row>
    <row r="807" spans="2:12"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</row>
    <row r="808" spans="2:12"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</row>
    <row r="809" spans="2:12"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</row>
    <row r="810" spans="2:12"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</row>
    <row r="811" spans="2:12"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</row>
    <row r="812" spans="2:12"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</row>
    <row r="813" spans="2:12"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</row>
    <row r="814" spans="2:12"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</row>
    <row r="815" spans="2:12"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</row>
    <row r="816" spans="2:12"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</row>
    <row r="817" spans="2:12"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</row>
    <row r="818" spans="2:12"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</row>
    <row r="819" spans="2:12"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</row>
    <row r="820" spans="2:12"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</row>
    <row r="821" spans="2:12"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</row>
    <row r="822" spans="2:12"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</row>
    <row r="823" spans="2:12"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</row>
    <row r="824" spans="2:12"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</row>
    <row r="825" spans="2:12"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</row>
    <row r="826" spans="2:12"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</row>
    <row r="827" spans="2:12"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</row>
    <row r="828" spans="2:12"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</row>
    <row r="829" spans="2:12"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</row>
    <row r="830" spans="2:12"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</row>
    <row r="831" spans="2:12"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</row>
    <row r="832" spans="2:12"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</row>
    <row r="833" spans="2:12"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</row>
    <row r="834" spans="2:12"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</row>
    <row r="835" spans="2:12"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</row>
    <row r="836" spans="2:12"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</row>
    <row r="837" spans="2:12"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</row>
    <row r="838" spans="2:12"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</row>
    <row r="839" spans="2:12"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</row>
    <row r="840" spans="2:12"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</row>
    <row r="841" spans="2:12"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</row>
    <row r="842" spans="2:12"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</row>
    <row r="843" spans="2:12"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</row>
    <row r="844" spans="2:12"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</row>
    <row r="845" spans="2:12"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</row>
    <row r="846" spans="2:12"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</row>
    <row r="847" spans="2:12"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</row>
    <row r="848" spans="2:12"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</row>
    <row r="849" spans="2:12"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</row>
    <row r="850" spans="2:12"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</row>
    <row r="851" spans="2:12"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</row>
    <row r="852" spans="2:12"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</row>
    <row r="853" spans="2:12"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</row>
    <row r="854" spans="2:12"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</row>
    <row r="855" spans="2:12"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</row>
    <row r="856" spans="2:12"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</row>
    <row r="857" spans="2:12"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</row>
    <row r="858" spans="2:12"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</row>
    <row r="859" spans="2:12"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</row>
    <row r="860" spans="2:12"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</row>
    <row r="861" spans="2:12"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</row>
    <row r="862" spans="2:12"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</row>
    <row r="863" spans="2:12"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</row>
    <row r="864" spans="2:12"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</row>
    <row r="865" spans="2:12"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</row>
    <row r="866" spans="2:12"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</row>
    <row r="867" spans="2:12"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</row>
    <row r="868" spans="2:12"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</row>
    <row r="869" spans="2:12"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</row>
    <row r="870" spans="2:12"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</row>
    <row r="871" spans="2:12"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</row>
    <row r="872" spans="2:12"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</row>
    <row r="873" spans="2:12"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</row>
    <row r="874" spans="2:12"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</row>
    <row r="875" spans="2:12"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</row>
    <row r="876" spans="2:12"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</row>
    <row r="877" spans="2:12"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</row>
    <row r="878" spans="2:12"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</row>
    <row r="879" spans="2:12"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</row>
    <row r="880" spans="2:12"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</row>
    <row r="881" spans="2:12"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</row>
    <row r="882" spans="2:12"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</row>
    <row r="883" spans="2:12"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</row>
    <row r="884" spans="2:12"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</row>
    <row r="885" spans="2:12"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</row>
    <row r="886" spans="2:12"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</row>
    <row r="887" spans="2:12"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</row>
    <row r="888" spans="2:12"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</row>
    <row r="889" spans="2:12"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</row>
    <row r="890" spans="2:12"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</row>
    <row r="891" spans="2:12"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</row>
    <row r="892" spans="2:12"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</row>
    <row r="893" spans="2:12"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</row>
    <row r="894" spans="2:12"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</row>
    <row r="895" spans="2:12"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</row>
    <row r="896" spans="2:12"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</row>
    <row r="897" spans="2:12"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</row>
    <row r="898" spans="2:12"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</row>
    <row r="899" spans="2:12"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</row>
    <row r="900" spans="2:12"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</row>
    <row r="901" spans="2:12"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</row>
    <row r="902" spans="2:12"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</row>
    <row r="903" spans="2:12"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</row>
    <row r="904" spans="2:12"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</row>
    <row r="905" spans="2:12"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</row>
    <row r="906" spans="2:12"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</row>
    <row r="907" spans="2:12"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</row>
    <row r="908" spans="2:12"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</row>
    <row r="909" spans="2:12"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</row>
    <row r="910" spans="2:12"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</row>
    <row r="911" spans="2:12"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</row>
    <row r="912" spans="2:12"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</row>
    <row r="913" spans="2:12"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</row>
    <row r="914" spans="2:12"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</row>
    <row r="915" spans="2:12"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</row>
    <row r="916" spans="2:12"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</row>
    <row r="917" spans="2:12"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</row>
    <row r="918" spans="2:12"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</row>
    <row r="919" spans="2:12"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</row>
    <row r="920" spans="2:12"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</row>
    <row r="921" spans="2:12"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</row>
    <row r="922" spans="2:12"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</row>
    <row r="923" spans="2:12"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</row>
    <row r="924" spans="2:12"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</row>
    <row r="925" spans="2:12"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</row>
    <row r="926" spans="2:12"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</row>
    <row r="927" spans="2:12"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</row>
    <row r="928" spans="2:12"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</row>
    <row r="929" spans="2:12"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</row>
    <row r="930" spans="2:12"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</row>
    <row r="931" spans="2:12"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</row>
    <row r="932" spans="2:12"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</row>
    <row r="933" spans="2:12"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</row>
    <row r="934" spans="2:12"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</row>
    <row r="935" spans="2:12"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</row>
    <row r="936" spans="2:12"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</row>
    <row r="937" spans="2:12"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</row>
    <row r="938" spans="2:12"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</row>
    <row r="939" spans="2:12"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</row>
    <row r="940" spans="2:12"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</row>
    <row r="941" spans="2:12"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</row>
    <row r="942" spans="2:12"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</row>
    <row r="943" spans="2:12"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</row>
    <row r="944" spans="2:12"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</row>
    <row r="945" spans="2:12"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</row>
    <row r="946" spans="2:12"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</row>
    <row r="947" spans="2:12"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</row>
    <row r="948" spans="2:12"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</row>
    <row r="949" spans="2:12"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</row>
    <row r="950" spans="2:12"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</row>
    <row r="951" spans="2:12"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</row>
    <row r="952" spans="2:12"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</row>
    <row r="953" spans="2:12"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</row>
    <row r="954" spans="2:12"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</row>
    <row r="955" spans="2:12"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</row>
    <row r="956" spans="2:12"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</row>
    <row r="957" spans="2:12"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</row>
    <row r="958" spans="2:12"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</row>
    <row r="959" spans="2:12"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</row>
    <row r="960" spans="2:12"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</row>
    <row r="961" spans="2:12"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</row>
    <row r="962" spans="2:12"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</row>
    <row r="963" spans="2:12"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</row>
    <row r="964" spans="2:12"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</row>
    <row r="965" spans="2:12"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</row>
    <row r="966" spans="2:12"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</row>
    <row r="967" spans="2:12"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</row>
    <row r="968" spans="2:12"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</row>
    <row r="969" spans="2:12"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</row>
    <row r="970" spans="2:12"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</row>
    <row r="971" spans="2:12"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</row>
    <row r="972" spans="2:12"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</row>
    <row r="973" spans="2:12"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</row>
    <row r="974" spans="2:12"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</row>
    <row r="975" spans="2:12"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</row>
    <row r="976" spans="2:12"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</row>
    <row r="977" spans="2:12"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</row>
    <row r="978" spans="2:12"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</row>
    <row r="979" spans="2:12"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</row>
    <row r="980" spans="2:12"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</row>
    <row r="981" spans="2:12"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</row>
    <row r="982" spans="2:12"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</row>
    <row r="983" spans="2:12"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</row>
    <row r="984" spans="2:12"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</row>
    <row r="985" spans="2:12"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</row>
    <row r="986" spans="2:12"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</row>
    <row r="987" spans="2:12"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</row>
    <row r="988" spans="2:12"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</row>
    <row r="989" spans="2:12"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</row>
    <row r="990" spans="2:12"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</row>
    <row r="991" spans="2:12"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</row>
    <row r="992" spans="2:12"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</row>
    <row r="993" spans="2:12"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</row>
    <row r="994" spans="2:12"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</row>
    <row r="995" spans="2:12"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</row>
    <row r="996" spans="2:12"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</row>
    <row r="997" spans="2:12"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</row>
    <row r="998" spans="2:12"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</row>
    <row r="999" spans="2:12"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</row>
    <row r="1000" spans="2:12"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</row>
    <row r="1001" spans="2:12"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</row>
    <row r="1002" spans="2:12"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</row>
    <row r="1003" spans="2:12"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</row>
    <row r="1004" spans="2:12"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</row>
    <row r="1005" spans="2:12"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</row>
    <row r="1006" spans="2:12"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</row>
    <row r="1007" spans="2:12"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</row>
    <row r="1008" spans="2:12"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</row>
    <row r="1009" spans="2:12"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</row>
    <row r="1010" spans="2:12"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</row>
    <row r="1011" spans="2:12"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</row>
    <row r="1012" spans="2:12"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</row>
    <row r="1013" spans="2:12"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</row>
    <row r="1014" spans="2:12"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</row>
    <row r="1015" spans="2:12"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</row>
    <row r="1016" spans="2:12"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</row>
    <row r="1017" spans="2:12"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</row>
    <row r="1018" spans="2:12"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</row>
    <row r="1019" spans="2:12"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</row>
    <row r="1020" spans="2:12"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</row>
    <row r="1021" spans="2:12"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</row>
    <row r="1022" spans="2:12"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</row>
    <row r="1023" spans="2:12"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</row>
    <row r="1024" spans="2:12"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</row>
    <row r="1025" spans="2:12"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</row>
    <row r="1026" spans="2:12"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</row>
    <row r="1027" spans="2:12"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</row>
    <row r="1028" spans="2:12"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</row>
    <row r="1029" spans="2:12"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</row>
    <row r="1030" spans="2:12">
      <c r="B1030" s="55"/>
      <c r="C1030" s="55"/>
      <c r="D1030" s="55"/>
      <c r="E1030" s="55"/>
      <c r="F1030" s="55"/>
      <c r="G1030" s="55"/>
      <c r="H1030" s="55"/>
      <c r="I1030" s="55"/>
      <c r="J1030" s="55"/>
      <c r="K1030" s="55"/>
      <c r="L1030" s="55"/>
    </row>
    <row r="1031" spans="2:12"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</row>
    <row r="1032" spans="2:12">
      <c r="B1032" s="55"/>
      <c r="C1032" s="55"/>
      <c r="D1032" s="55"/>
      <c r="E1032" s="55"/>
      <c r="F1032" s="55"/>
      <c r="G1032" s="55"/>
      <c r="H1032" s="55"/>
      <c r="I1032" s="55"/>
      <c r="J1032" s="55"/>
      <c r="K1032" s="55"/>
      <c r="L1032" s="55"/>
    </row>
    <row r="1033" spans="2:12">
      <c r="B1033" s="55"/>
      <c r="C1033" s="55"/>
      <c r="D1033" s="55"/>
      <c r="E1033" s="55"/>
      <c r="F1033" s="55"/>
      <c r="G1033" s="55"/>
      <c r="H1033" s="55"/>
      <c r="I1033" s="55"/>
      <c r="J1033" s="55"/>
      <c r="K1033" s="55"/>
      <c r="L1033" s="55"/>
    </row>
    <row r="1034" spans="2:12">
      <c r="B1034" s="55"/>
      <c r="C1034" s="55"/>
      <c r="D1034" s="55"/>
      <c r="E1034" s="55"/>
      <c r="F1034" s="55"/>
      <c r="G1034" s="55"/>
      <c r="H1034" s="55"/>
      <c r="I1034" s="55"/>
      <c r="J1034" s="55"/>
      <c r="K1034" s="55"/>
      <c r="L1034" s="55"/>
    </row>
    <row r="1035" spans="2:12"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</row>
    <row r="1036" spans="2:12"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</row>
    <row r="1037" spans="2:12">
      <c r="B1037" s="55"/>
      <c r="C1037" s="55"/>
      <c r="D1037" s="55"/>
      <c r="E1037" s="55"/>
      <c r="F1037" s="55"/>
      <c r="G1037" s="55"/>
      <c r="H1037" s="55"/>
      <c r="I1037" s="55"/>
      <c r="J1037" s="55"/>
      <c r="K1037" s="55"/>
      <c r="L1037" s="55"/>
    </row>
    <row r="1038" spans="2:12">
      <c r="B1038" s="55"/>
      <c r="C1038" s="55"/>
      <c r="D1038" s="55"/>
      <c r="E1038" s="55"/>
      <c r="F1038" s="55"/>
      <c r="G1038" s="55"/>
      <c r="H1038" s="55"/>
      <c r="I1038" s="55"/>
      <c r="J1038" s="55"/>
      <c r="K1038" s="55"/>
      <c r="L1038" s="55"/>
    </row>
    <row r="1039" spans="2:12">
      <c r="B1039" s="55"/>
      <c r="C1039" s="55"/>
      <c r="D1039" s="55"/>
      <c r="E1039" s="55"/>
      <c r="F1039" s="55"/>
      <c r="G1039" s="55"/>
      <c r="H1039" s="55"/>
      <c r="I1039" s="55"/>
      <c r="J1039" s="55"/>
      <c r="K1039" s="55"/>
      <c r="L1039" s="55"/>
    </row>
    <row r="1040" spans="2:12">
      <c r="B1040" s="55"/>
      <c r="C1040" s="55"/>
      <c r="D1040" s="55"/>
      <c r="E1040" s="55"/>
      <c r="F1040" s="55"/>
      <c r="G1040" s="55"/>
      <c r="H1040" s="55"/>
      <c r="I1040" s="55"/>
      <c r="J1040" s="55"/>
      <c r="K1040" s="55"/>
      <c r="L1040" s="55"/>
    </row>
    <row r="1041" spans="2:12">
      <c r="B1041" s="55"/>
      <c r="C1041" s="55"/>
      <c r="D1041" s="55"/>
      <c r="E1041" s="55"/>
      <c r="F1041" s="55"/>
      <c r="G1041" s="55"/>
      <c r="H1041" s="55"/>
      <c r="I1041" s="55"/>
      <c r="J1041" s="55"/>
      <c r="K1041" s="55"/>
      <c r="L1041" s="55"/>
    </row>
    <row r="1042" spans="2:12"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</row>
    <row r="1043" spans="2:12">
      <c r="B1043" s="55"/>
      <c r="C1043" s="55"/>
      <c r="D1043" s="55"/>
      <c r="E1043" s="55"/>
      <c r="F1043" s="55"/>
      <c r="G1043" s="55"/>
      <c r="H1043" s="55"/>
      <c r="I1043" s="55"/>
      <c r="J1043" s="55"/>
      <c r="K1043" s="55"/>
      <c r="L1043" s="55"/>
    </row>
    <row r="1044" spans="2:12">
      <c r="B1044" s="55"/>
      <c r="C1044" s="55"/>
      <c r="D1044" s="55"/>
      <c r="E1044" s="55"/>
      <c r="F1044" s="55"/>
      <c r="G1044" s="55"/>
      <c r="H1044" s="55"/>
      <c r="I1044" s="55"/>
      <c r="J1044" s="55"/>
      <c r="K1044" s="55"/>
      <c r="L1044" s="55"/>
    </row>
    <row r="1045" spans="2:12">
      <c r="B1045" s="55"/>
      <c r="C1045" s="55"/>
      <c r="D1045" s="55"/>
      <c r="E1045" s="55"/>
      <c r="F1045" s="55"/>
      <c r="G1045" s="55"/>
      <c r="H1045" s="55"/>
      <c r="I1045" s="55"/>
      <c r="J1045" s="55"/>
      <c r="K1045" s="55"/>
      <c r="L1045" s="55"/>
    </row>
    <row r="1046" spans="2:12">
      <c r="B1046" s="55"/>
      <c r="C1046" s="55"/>
      <c r="D1046" s="55"/>
      <c r="E1046" s="55"/>
      <c r="F1046" s="55"/>
      <c r="G1046" s="55"/>
      <c r="H1046" s="55"/>
      <c r="I1046" s="55"/>
      <c r="J1046" s="55"/>
      <c r="K1046" s="55"/>
      <c r="L1046" s="55"/>
    </row>
    <row r="1047" spans="2:12">
      <c r="B1047" s="55"/>
      <c r="C1047" s="55"/>
      <c r="D1047" s="55"/>
      <c r="E1047" s="55"/>
      <c r="F1047" s="55"/>
      <c r="G1047" s="55"/>
      <c r="H1047" s="55"/>
      <c r="I1047" s="55"/>
      <c r="J1047" s="55"/>
      <c r="K1047" s="55"/>
      <c r="L1047" s="55"/>
    </row>
    <row r="1048" spans="2:12">
      <c r="B1048" s="55"/>
      <c r="C1048" s="55"/>
      <c r="D1048" s="55"/>
      <c r="E1048" s="55"/>
      <c r="F1048" s="55"/>
      <c r="G1048" s="55"/>
      <c r="H1048" s="55"/>
      <c r="I1048" s="55"/>
      <c r="J1048" s="55"/>
      <c r="K1048" s="55"/>
      <c r="L1048" s="55"/>
    </row>
    <row r="1049" spans="2:12">
      <c r="B1049" s="55"/>
      <c r="C1049" s="55"/>
      <c r="D1049" s="55"/>
      <c r="E1049" s="55"/>
      <c r="F1049" s="55"/>
      <c r="G1049" s="55"/>
      <c r="H1049" s="55"/>
      <c r="I1049" s="55"/>
      <c r="J1049" s="55"/>
      <c r="K1049" s="55"/>
      <c r="L1049" s="55"/>
    </row>
    <row r="1050" spans="2:12">
      <c r="B1050" s="55"/>
      <c r="C1050" s="55"/>
      <c r="D1050" s="55"/>
      <c r="E1050" s="55"/>
      <c r="F1050" s="55"/>
      <c r="G1050" s="55"/>
      <c r="H1050" s="55"/>
      <c r="I1050" s="55"/>
      <c r="J1050" s="55"/>
      <c r="K1050" s="55"/>
      <c r="L1050" s="55"/>
    </row>
    <row r="1051" spans="2:12">
      <c r="B1051" s="55"/>
      <c r="C1051" s="55"/>
      <c r="D1051" s="55"/>
      <c r="E1051" s="55"/>
      <c r="F1051" s="55"/>
      <c r="G1051" s="55"/>
      <c r="H1051" s="55"/>
      <c r="I1051" s="55"/>
      <c r="J1051" s="55"/>
      <c r="K1051" s="55"/>
      <c r="L1051" s="55"/>
    </row>
    <row r="1052" spans="2:12">
      <c r="B1052" s="55"/>
      <c r="C1052" s="55"/>
      <c r="D1052" s="55"/>
      <c r="E1052" s="55"/>
      <c r="F1052" s="55"/>
      <c r="G1052" s="55"/>
      <c r="H1052" s="55"/>
      <c r="I1052" s="55"/>
      <c r="J1052" s="55"/>
      <c r="K1052" s="55"/>
      <c r="L1052" s="55"/>
    </row>
    <row r="1053" spans="2:12">
      <c r="B1053" s="55"/>
      <c r="C1053" s="55"/>
      <c r="D1053" s="55"/>
      <c r="E1053" s="55"/>
      <c r="F1053" s="55"/>
      <c r="G1053" s="55"/>
      <c r="H1053" s="55"/>
      <c r="I1053" s="55"/>
      <c r="J1053" s="55"/>
      <c r="K1053" s="55"/>
      <c r="L1053" s="55"/>
    </row>
    <row r="1054" spans="2:12">
      <c r="B1054" s="55"/>
      <c r="C1054" s="55"/>
      <c r="D1054" s="55"/>
      <c r="E1054" s="55"/>
      <c r="F1054" s="55"/>
      <c r="G1054" s="55"/>
      <c r="H1054" s="55"/>
      <c r="I1054" s="55"/>
      <c r="J1054" s="55"/>
      <c r="K1054" s="55"/>
      <c r="L1054" s="55"/>
    </row>
    <row r="1055" spans="2:12">
      <c r="B1055" s="55"/>
      <c r="C1055" s="55"/>
      <c r="D1055" s="55"/>
      <c r="E1055" s="55"/>
      <c r="F1055" s="55"/>
      <c r="G1055" s="55"/>
      <c r="H1055" s="55"/>
      <c r="I1055" s="55"/>
      <c r="J1055" s="55"/>
      <c r="K1055" s="55"/>
      <c r="L1055" s="55"/>
    </row>
    <row r="1056" spans="2:12">
      <c r="B1056" s="55"/>
      <c r="C1056" s="55"/>
      <c r="D1056" s="55"/>
      <c r="E1056" s="55"/>
      <c r="F1056" s="55"/>
      <c r="G1056" s="55"/>
      <c r="H1056" s="55"/>
      <c r="I1056" s="55"/>
      <c r="J1056" s="55"/>
      <c r="K1056" s="55"/>
      <c r="L1056" s="55"/>
    </row>
    <row r="1057" spans="2:12">
      <c r="B1057" s="55"/>
      <c r="C1057" s="55"/>
      <c r="D1057" s="55"/>
      <c r="E1057" s="55"/>
      <c r="F1057" s="55"/>
      <c r="G1057" s="55"/>
      <c r="H1057" s="55"/>
      <c r="I1057" s="55"/>
      <c r="J1057" s="55"/>
      <c r="K1057" s="55"/>
      <c r="L1057" s="55"/>
    </row>
    <row r="1058" spans="2:12">
      <c r="B1058" s="55"/>
      <c r="C1058" s="55"/>
      <c r="D1058" s="55"/>
      <c r="E1058" s="55"/>
      <c r="F1058" s="55"/>
      <c r="G1058" s="55"/>
      <c r="H1058" s="55"/>
      <c r="I1058" s="55"/>
      <c r="J1058" s="55"/>
      <c r="K1058" s="55"/>
      <c r="L1058" s="55"/>
    </row>
    <row r="1059" spans="2:12">
      <c r="B1059" s="55"/>
      <c r="C1059" s="55"/>
      <c r="D1059" s="55"/>
      <c r="E1059" s="55"/>
      <c r="F1059" s="55"/>
      <c r="G1059" s="55"/>
      <c r="H1059" s="55"/>
      <c r="I1059" s="55"/>
      <c r="J1059" s="55"/>
      <c r="K1059" s="55"/>
      <c r="L1059" s="55"/>
    </row>
    <row r="1060" spans="2:12">
      <c r="B1060" s="55"/>
      <c r="C1060" s="55"/>
      <c r="D1060" s="55"/>
      <c r="E1060" s="55"/>
      <c r="F1060" s="55"/>
      <c r="G1060" s="55"/>
      <c r="H1060" s="55"/>
      <c r="I1060" s="55"/>
      <c r="J1060" s="55"/>
      <c r="K1060" s="55"/>
      <c r="L1060" s="55"/>
    </row>
    <row r="1061" spans="2:12">
      <c r="B1061" s="55"/>
      <c r="C1061" s="55"/>
      <c r="D1061" s="55"/>
      <c r="E1061" s="55"/>
      <c r="F1061" s="55"/>
      <c r="G1061" s="55"/>
      <c r="H1061" s="55"/>
      <c r="I1061" s="55"/>
      <c r="J1061" s="55"/>
      <c r="K1061" s="55"/>
      <c r="L1061" s="55"/>
    </row>
    <row r="1062" spans="2:12">
      <c r="B1062" s="55"/>
      <c r="C1062" s="55"/>
      <c r="D1062" s="55"/>
      <c r="E1062" s="55"/>
      <c r="F1062" s="55"/>
      <c r="G1062" s="55"/>
      <c r="H1062" s="55"/>
      <c r="I1062" s="55"/>
      <c r="J1062" s="55"/>
      <c r="K1062" s="55"/>
      <c r="L1062" s="55"/>
    </row>
    <row r="1063" spans="2:12">
      <c r="B1063" s="55"/>
      <c r="C1063" s="55"/>
      <c r="D1063" s="55"/>
      <c r="E1063" s="55"/>
      <c r="F1063" s="55"/>
      <c r="G1063" s="55"/>
      <c r="H1063" s="55"/>
      <c r="I1063" s="55"/>
      <c r="J1063" s="55"/>
      <c r="K1063" s="55"/>
      <c r="L1063" s="55"/>
    </row>
    <row r="1064" spans="2:12">
      <c r="B1064" s="55"/>
      <c r="C1064" s="55"/>
      <c r="D1064" s="55"/>
      <c r="E1064" s="55"/>
      <c r="F1064" s="55"/>
      <c r="G1064" s="55"/>
      <c r="H1064" s="55"/>
      <c r="I1064" s="55"/>
      <c r="J1064" s="55"/>
      <c r="K1064" s="55"/>
      <c r="L1064" s="55"/>
    </row>
    <row r="1065" spans="2:12">
      <c r="B1065" s="55"/>
      <c r="C1065" s="55"/>
      <c r="D1065" s="55"/>
      <c r="E1065" s="55"/>
      <c r="F1065" s="55"/>
      <c r="G1065" s="55"/>
      <c r="H1065" s="55"/>
      <c r="I1065" s="55"/>
      <c r="J1065" s="55"/>
      <c r="K1065" s="55"/>
      <c r="L1065" s="55"/>
    </row>
    <row r="1066" spans="2:12">
      <c r="B1066" s="55"/>
      <c r="C1066" s="55"/>
      <c r="D1066" s="55"/>
      <c r="E1066" s="55"/>
      <c r="F1066" s="55"/>
      <c r="G1066" s="55"/>
      <c r="H1066" s="55"/>
      <c r="I1066" s="55"/>
      <c r="J1066" s="55"/>
      <c r="K1066" s="55"/>
      <c r="L1066" s="55"/>
    </row>
    <row r="1067" spans="2:12">
      <c r="B1067" s="55"/>
      <c r="C1067" s="55"/>
      <c r="D1067" s="55"/>
      <c r="E1067" s="55"/>
      <c r="F1067" s="55"/>
      <c r="G1067" s="55"/>
      <c r="H1067" s="55"/>
      <c r="I1067" s="55"/>
      <c r="J1067" s="55"/>
      <c r="K1067" s="55"/>
      <c r="L1067" s="55"/>
    </row>
    <row r="1068" spans="2:12">
      <c r="B1068" s="55"/>
      <c r="C1068" s="55"/>
      <c r="D1068" s="55"/>
      <c r="E1068" s="55"/>
      <c r="F1068" s="55"/>
      <c r="G1068" s="55"/>
      <c r="H1068" s="55"/>
      <c r="I1068" s="55"/>
      <c r="J1068" s="55"/>
      <c r="K1068" s="55"/>
      <c r="L1068" s="55"/>
    </row>
    <row r="1069" spans="2:12">
      <c r="B1069" s="55"/>
      <c r="C1069" s="55"/>
      <c r="D1069" s="55"/>
      <c r="E1069" s="55"/>
      <c r="F1069" s="55"/>
      <c r="G1069" s="55"/>
      <c r="H1069" s="55"/>
      <c r="I1069" s="55"/>
      <c r="J1069" s="55"/>
      <c r="K1069" s="55"/>
      <c r="L1069" s="55"/>
    </row>
    <row r="1070" spans="2:12">
      <c r="B1070" s="55"/>
      <c r="C1070" s="55"/>
      <c r="D1070" s="55"/>
      <c r="E1070" s="55"/>
      <c r="F1070" s="55"/>
      <c r="G1070" s="55"/>
      <c r="H1070" s="55"/>
      <c r="I1070" s="55"/>
      <c r="J1070" s="55"/>
      <c r="K1070" s="55"/>
      <c r="L1070" s="55"/>
    </row>
    <row r="1071" spans="2:12">
      <c r="B1071" s="55"/>
      <c r="C1071" s="55"/>
      <c r="D1071" s="55"/>
      <c r="E1071" s="55"/>
      <c r="F1071" s="55"/>
      <c r="G1071" s="55"/>
      <c r="H1071" s="55"/>
      <c r="I1071" s="55"/>
      <c r="J1071" s="55"/>
      <c r="K1071" s="55"/>
      <c r="L1071" s="55"/>
    </row>
    <row r="1072" spans="2:12">
      <c r="B1072" s="55"/>
      <c r="C1072" s="55"/>
      <c r="D1072" s="55"/>
      <c r="E1072" s="55"/>
      <c r="F1072" s="55"/>
      <c r="G1072" s="55"/>
      <c r="H1072" s="55"/>
      <c r="I1072" s="55"/>
      <c r="J1072" s="55"/>
      <c r="K1072" s="55"/>
      <c r="L1072" s="55"/>
    </row>
    <row r="1073" spans="2:12">
      <c r="B1073" s="55"/>
      <c r="C1073" s="55"/>
      <c r="D1073" s="55"/>
      <c r="E1073" s="55"/>
      <c r="F1073" s="55"/>
      <c r="G1073" s="55"/>
      <c r="H1073" s="55"/>
      <c r="I1073" s="55"/>
      <c r="J1073" s="55"/>
      <c r="K1073" s="55"/>
      <c r="L1073" s="55"/>
    </row>
    <row r="1074" spans="2:12">
      <c r="B1074" s="55"/>
      <c r="C1074" s="55"/>
      <c r="D1074" s="55"/>
      <c r="E1074" s="55"/>
      <c r="F1074" s="55"/>
      <c r="G1074" s="55"/>
      <c r="H1074" s="55"/>
      <c r="I1074" s="55"/>
      <c r="J1074" s="55"/>
      <c r="K1074" s="55"/>
      <c r="L1074" s="55"/>
    </row>
    <row r="1075" spans="2:12">
      <c r="B1075" s="55"/>
      <c r="C1075" s="55"/>
      <c r="D1075" s="55"/>
      <c r="E1075" s="55"/>
      <c r="F1075" s="55"/>
      <c r="G1075" s="55"/>
      <c r="H1075" s="55"/>
      <c r="I1075" s="55"/>
      <c r="J1075" s="55"/>
      <c r="K1075" s="55"/>
      <c r="L1075" s="55"/>
    </row>
    <row r="1076" spans="2:12">
      <c r="B1076" s="55"/>
      <c r="C1076" s="55"/>
      <c r="D1076" s="55"/>
      <c r="E1076" s="55"/>
      <c r="F1076" s="55"/>
      <c r="G1076" s="55"/>
      <c r="H1076" s="55"/>
      <c r="I1076" s="55"/>
      <c r="J1076" s="55"/>
      <c r="K1076" s="55"/>
      <c r="L1076" s="55"/>
    </row>
    <row r="1077" spans="2:12">
      <c r="B1077" s="55"/>
      <c r="C1077" s="55"/>
      <c r="D1077" s="55"/>
      <c r="E1077" s="55"/>
      <c r="F1077" s="55"/>
      <c r="G1077" s="55"/>
      <c r="H1077" s="55"/>
      <c r="I1077" s="55"/>
      <c r="J1077" s="55"/>
      <c r="K1077" s="55"/>
      <c r="L1077" s="55"/>
    </row>
    <row r="1078" spans="2:12">
      <c r="B1078" s="55"/>
      <c r="C1078" s="55"/>
      <c r="D1078" s="55"/>
      <c r="E1078" s="55"/>
      <c r="F1078" s="55"/>
      <c r="G1078" s="55"/>
      <c r="H1078" s="55"/>
      <c r="I1078" s="55"/>
      <c r="J1078" s="55"/>
      <c r="K1078" s="55"/>
      <c r="L1078" s="55"/>
    </row>
    <row r="1079" spans="2:12"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</row>
    <row r="1080" spans="2:12">
      <c r="B1080" s="55"/>
      <c r="C1080" s="55"/>
      <c r="D1080" s="55"/>
      <c r="E1080" s="55"/>
      <c r="F1080" s="55"/>
      <c r="G1080" s="55"/>
      <c r="H1080" s="55"/>
      <c r="I1080" s="55"/>
      <c r="J1080" s="55"/>
      <c r="K1080" s="55"/>
      <c r="L1080" s="55"/>
    </row>
    <row r="1081" spans="2:12">
      <c r="B1081" s="55"/>
      <c r="C1081" s="55"/>
      <c r="D1081" s="55"/>
      <c r="E1081" s="55"/>
      <c r="F1081" s="55"/>
      <c r="G1081" s="55"/>
      <c r="H1081" s="55"/>
      <c r="I1081" s="55"/>
      <c r="J1081" s="55"/>
      <c r="K1081" s="55"/>
      <c r="L1081" s="55"/>
    </row>
    <row r="1082" spans="2:12">
      <c r="B1082" s="55"/>
      <c r="C1082" s="55"/>
      <c r="D1082" s="55"/>
      <c r="E1082" s="55"/>
      <c r="F1082" s="55"/>
      <c r="G1082" s="55"/>
      <c r="H1082" s="55"/>
      <c r="I1082" s="55"/>
      <c r="J1082" s="55"/>
      <c r="K1082" s="55"/>
      <c r="L1082" s="55"/>
    </row>
    <row r="1083" spans="2:12">
      <c r="B1083" s="55"/>
      <c r="C1083" s="55"/>
      <c r="D1083" s="55"/>
      <c r="E1083" s="55"/>
      <c r="F1083" s="55"/>
      <c r="G1083" s="55"/>
      <c r="H1083" s="55"/>
      <c r="I1083" s="55"/>
      <c r="J1083" s="55"/>
      <c r="K1083" s="55"/>
      <c r="L1083" s="55"/>
    </row>
    <row r="1084" spans="2:12">
      <c r="B1084" s="55"/>
      <c r="C1084" s="55"/>
      <c r="D1084" s="55"/>
      <c r="E1084" s="55"/>
      <c r="F1084" s="55"/>
      <c r="G1084" s="55"/>
      <c r="H1084" s="55"/>
      <c r="I1084" s="55"/>
      <c r="J1084" s="55"/>
      <c r="K1084" s="55"/>
      <c r="L1084" s="55"/>
    </row>
    <row r="1085" spans="2:12">
      <c r="B1085" s="55"/>
      <c r="C1085" s="55"/>
      <c r="D1085" s="55"/>
      <c r="E1085" s="55"/>
      <c r="F1085" s="55"/>
      <c r="G1085" s="55"/>
      <c r="H1085" s="55"/>
      <c r="I1085" s="55"/>
      <c r="J1085" s="55"/>
      <c r="K1085" s="55"/>
      <c r="L1085" s="55"/>
    </row>
    <row r="1086" spans="2:12">
      <c r="B1086" s="55"/>
      <c r="C1086" s="55"/>
      <c r="D1086" s="55"/>
      <c r="E1086" s="55"/>
      <c r="F1086" s="55"/>
      <c r="G1086" s="55"/>
      <c r="H1086" s="55"/>
      <c r="I1086" s="55"/>
      <c r="J1086" s="55"/>
      <c r="K1086" s="55"/>
      <c r="L1086" s="55"/>
    </row>
    <row r="1087" spans="2:12">
      <c r="B1087" s="55"/>
      <c r="C1087" s="55"/>
      <c r="D1087" s="55"/>
      <c r="E1087" s="55"/>
      <c r="F1087" s="55"/>
      <c r="G1087" s="55"/>
      <c r="H1087" s="55"/>
      <c r="I1087" s="55"/>
      <c r="J1087" s="55"/>
      <c r="K1087" s="55"/>
      <c r="L1087" s="55"/>
    </row>
    <row r="1088" spans="2:12">
      <c r="B1088" s="55"/>
      <c r="C1088" s="55"/>
      <c r="D1088" s="55"/>
      <c r="E1088" s="55"/>
      <c r="F1088" s="55"/>
      <c r="G1088" s="55"/>
      <c r="H1088" s="55"/>
      <c r="I1088" s="55"/>
      <c r="J1088" s="55"/>
      <c r="K1088" s="55"/>
      <c r="L1088" s="55"/>
    </row>
    <row r="1089" spans="2:12">
      <c r="B1089" s="55"/>
      <c r="C1089" s="55"/>
      <c r="D1089" s="55"/>
      <c r="E1089" s="55"/>
      <c r="F1089" s="55"/>
      <c r="G1089" s="55"/>
      <c r="H1089" s="55"/>
      <c r="I1089" s="55"/>
      <c r="J1089" s="55"/>
      <c r="K1089" s="55"/>
      <c r="L1089" s="55"/>
    </row>
    <row r="1090" spans="2:12">
      <c r="B1090" s="55"/>
      <c r="C1090" s="55"/>
      <c r="D1090" s="55"/>
      <c r="E1090" s="55"/>
      <c r="F1090" s="55"/>
      <c r="G1090" s="55"/>
      <c r="H1090" s="55"/>
      <c r="I1090" s="55"/>
      <c r="J1090" s="55"/>
      <c r="K1090" s="55"/>
      <c r="L1090" s="55"/>
    </row>
    <row r="1091" spans="2:12">
      <c r="B1091" s="55"/>
      <c r="C1091" s="55"/>
      <c r="D1091" s="55"/>
      <c r="E1091" s="55"/>
      <c r="F1091" s="55"/>
      <c r="G1091" s="55"/>
      <c r="H1091" s="55"/>
      <c r="I1091" s="55"/>
      <c r="J1091" s="55"/>
      <c r="K1091" s="55"/>
      <c r="L1091" s="55"/>
    </row>
    <row r="1092" spans="2:12">
      <c r="B1092" s="55"/>
      <c r="C1092" s="55"/>
      <c r="D1092" s="55"/>
      <c r="E1092" s="55"/>
      <c r="F1092" s="55"/>
      <c r="G1092" s="55"/>
      <c r="H1092" s="55"/>
      <c r="I1092" s="55"/>
      <c r="J1092" s="55"/>
      <c r="K1092" s="55"/>
      <c r="L1092" s="55"/>
    </row>
    <row r="1093" spans="2:12">
      <c r="B1093" s="55"/>
      <c r="C1093" s="55"/>
      <c r="D1093" s="55"/>
      <c r="E1093" s="55"/>
      <c r="F1093" s="55"/>
      <c r="G1093" s="55"/>
      <c r="H1093" s="55"/>
      <c r="I1093" s="55"/>
      <c r="J1093" s="55"/>
      <c r="K1093" s="55"/>
      <c r="L1093" s="55"/>
    </row>
    <row r="1094" spans="2:12">
      <c r="B1094" s="55"/>
      <c r="C1094" s="55"/>
      <c r="D1094" s="55"/>
      <c r="E1094" s="55"/>
      <c r="F1094" s="55"/>
      <c r="G1094" s="55"/>
      <c r="H1094" s="55"/>
      <c r="I1094" s="55"/>
      <c r="J1094" s="55"/>
      <c r="K1094" s="55"/>
      <c r="L1094" s="55"/>
    </row>
    <row r="1095" spans="2:12">
      <c r="B1095" s="55"/>
      <c r="C1095" s="55"/>
      <c r="D1095" s="55"/>
      <c r="E1095" s="55"/>
      <c r="F1095" s="55"/>
      <c r="G1095" s="55"/>
      <c r="H1095" s="55"/>
      <c r="I1095" s="55"/>
      <c r="J1095" s="55"/>
      <c r="K1095" s="55"/>
      <c r="L1095" s="55"/>
    </row>
    <row r="1096" spans="2:12">
      <c r="B1096" s="55"/>
      <c r="C1096" s="55"/>
      <c r="D1096" s="55"/>
      <c r="E1096" s="55"/>
      <c r="F1096" s="55"/>
      <c r="G1096" s="55"/>
      <c r="H1096" s="55"/>
      <c r="I1096" s="55"/>
      <c r="J1096" s="55"/>
      <c r="K1096" s="55"/>
      <c r="L1096" s="55"/>
    </row>
    <row r="1097" spans="2:12">
      <c r="B1097" s="55"/>
      <c r="C1097" s="55"/>
      <c r="D1097" s="55"/>
      <c r="E1097" s="55"/>
      <c r="F1097" s="55"/>
      <c r="G1097" s="55"/>
      <c r="H1097" s="55"/>
      <c r="I1097" s="55"/>
      <c r="J1097" s="55"/>
      <c r="K1097" s="55"/>
      <c r="L1097" s="55"/>
    </row>
    <row r="1098" spans="2:12">
      <c r="B1098" s="55"/>
      <c r="C1098" s="55"/>
      <c r="D1098" s="55"/>
      <c r="E1098" s="55"/>
      <c r="F1098" s="55"/>
      <c r="G1098" s="55"/>
      <c r="H1098" s="55"/>
      <c r="I1098" s="55"/>
      <c r="J1098" s="55"/>
      <c r="K1098" s="55"/>
      <c r="L1098" s="55"/>
    </row>
    <row r="1099" spans="2:12">
      <c r="B1099" s="55"/>
      <c r="C1099" s="55"/>
      <c r="D1099" s="55"/>
      <c r="E1099" s="55"/>
      <c r="F1099" s="55"/>
      <c r="G1099" s="55"/>
      <c r="H1099" s="55"/>
      <c r="I1099" s="55"/>
      <c r="J1099" s="55"/>
      <c r="K1099" s="55"/>
      <c r="L1099" s="55"/>
    </row>
    <row r="1100" spans="2:12">
      <c r="B1100" s="55"/>
      <c r="C1100" s="55"/>
      <c r="D1100" s="55"/>
      <c r="E1100" s="55"/>
      <c r="F1100" s="55"/>
      <c r="G1100" s="55"/>
      <c r="H1100" s="55"/>
      <c r="I1100" s="55"/>
      <c r="J1100" s="55"/>
      <c r="K1100" s="55"/>
      <c r="L1100" s="55"/>
    </row>
    <row r="1101" spans="2:12">
      <c r="B1101" s="55"/>
      <c r="C1101" s="55"/>
      <c r="D1101" s="55"/>
      <c r="E1101" s="55"/>
      <c r="F1101" s="55"/>
      <c r="G1101" s="55"/>
      <c r="H1101" s="55"/>
      <c r="I1101" s="55"/>
      <c r="J1101" s="55"/>
      <c r="K1101" s="55"/>
      <c r="L1101" s="55"/>
    </row>
    <row r="1102" spans="2:12">
      <c r="B1102" s="55"/>
      <c r="C1102" s="55"/>
      <c r="D1102" s="55"/>
      <c r="E1102" s="55"/>
      <c r="F1102" s="55"/>
      <c r="G1102" s="55"/>
      <c r="H1102" s="55"/>
      <c r="I1102" s="55"/>
      <c r="J1102" s="55"/>
      <c r="K1102" s="55"/>
      <c r="L1102" s="55"/>
    </row>
    <row r="1103" spans="2:12">
      <c r="B1103" s="55"/>
      <c r="C1103" s="55"/>
      <c r="D1103" s="55"/>
      <c r="E1103" s="55"/>
      <c r="F1103" s="55"/>
      <c r="G1103" s="55"/>
      <c r="H1103" s="55"/>
      <c r="I1103" s="55"/>
      <c r="J1103" s="55"/>
      <c r="K1103" s="55"/>
      <c r="L1103" s="55"/>
    </row>
    <row r="1104" spans="2:12">
      <c r="B1104" s="55"/>
      <c r="C1104" s="55"/>
      <c r="D1104" s="55"/>
      <c r="E1104" s="55"/>
      <c r="F1104" s="55"/>
      <c r="G1104" s="55"/>
      <c r="H1104" s="55"/>
      <c r="I1104" s="55"/>
      <c r="J1104" s="55"/>
      <c r="K1104" s="55"/>
      <c r="L1104" s="55"/>
    </row>
    <row r="1105" spans="2:12">
      <c r="B1105" s="55"/>
      <c r="C1105" s="55"/>
      <c r="D1105" s="55"/>
      <c r="E1105" s="55"/>
      <c r="F1105" s="55"/>
      <c r="G1105" s="55"/>
      <c r="H1105" s="55"/>
      <c r="I1105" s="55"/>
      <c r="J1105" s="55"/>
      <c r="K1105" s="55"/>
      <c r="L1105" s="55"/>
    </row>
    <row r="1106" spans="2:12">
      <c r="B1106" s="55"/>
      <c r="C1106" s="55"/>
      <c r="D1106" s="55"/>
      <c r="E1106" s="55"/>
      <c r="F1106" s="55"/>
      <c r="G1106" s="55"/>
      <c r="H1106" s="55"/>
      <c r="I1106" s="55"/>
      <c r="J1106" s="55"/>
      <c r="K1106" s="55"/>
      <c r="L1106" s="55"/>
    </row>
    <row r="1107" spans="2:12">
      <c r="B1107" s="55"/>
      <c r="C1107" s="55"/>
      <c r="D1107" s="55"/>
      <c r="E1107" s="55"/>
      <c r="F1107" s="55"/>
      <c r="G1107" s="55"/>
      <c r="H1107" s="55"/>
      <c r="I1107" s="55"/>
      <c r="J1107" s="55"/>
      <c r="K1107" s="55"/>
      <c r="L1107" s="55"/>
    </row>
    <row r="1108" spans="2:12">
      <c r="B1108" s="55"/>
      <c r="C1108" s="55"/>
      <c r="D1108" s="55"/>
      <c r="E1108" s="55"/>
      <c r="F1108" s="55"/>
      <c r="G1108" s="55"/>
      <c r="H1108" s="55"/>
      <c r="I1108" s="55"/>
      <c r="J1108" s="55"/>
      <c r="K1108" s="55"/>
      <c r="L1108" s="55"/>
    </row>
    <row r="1109" spans="2:12">
      <c r="B1109" s="55"/>
      <c r="C1109" s="55"/>
      <c r="D1109" s="55"/>
      <c r="E1109" s="55"/>
      <c r="F1109" s="55"/>
      <c r="G1109" s="55"/>
      <c r="H1109" s="55"/>
      <c r="I1109" s="55"/>
      <c r="J1109" s="55"/>
      <c r="K1109" s="55"/>
      <c r="L1109" s="55"/>
    </row>
    <row r="1110" spans="2:12">
      <c r="B1110" s="55"/>
      <c r="C1110" s="55"/>
      <c r="D1110" s="55"/>
      <c r="E1110" s="55"/>
      <c r="F1110" s="55"/>
      <c r="G1110" s="55"/>
      <c r="H1110" s="55"/>
      <c r="I1110" s="55"/>
      <c r="J1110" s="55"/>
      <c r="K1110" s="55"/>
      <c r="L1110" s="55"/>
    </row>
    <row r="1111" spans="2:12">
      <c r="B1111" s="55"/>
      <c r="C1111" s="55"/>
      <c r="D1111" s="55"/>
      <c r="E1111" s="55"/>
      <c r="F1111" s="55"/>
      <c r="G1111" s="55"/>
      <c r="H1111" s="55"/>
      <c r="I1111" s="55"/>
      <c r="J1111" s="55"/>
      <c r="K1111" s="55"/>
      <c r="L1111" s="55"/>
    </row>
    <row r="1112" spans="2:12">
      <c r="B1112" s="55"/>
      <c r="C1112" s="55"/>
      <c r="D1112" s="55"/>
      <c r="E1112" s="55"/>
      <c r="F1112" s="55"/>
      <c r="G1112" s="55"/>
      <c r="H1112" s="55"/>
      <c r="I1112" s="55"/>
      <c r="J1112" s="55"/>
      <c r="K1112" s="55"/>
      <c r="L1112" s="55"/>
    </row>
    <row r="1113" spans="2:12">
      <c r="B1113" s="55"/>
      <c r="C1113" s="55"/>
      <c r="D1113" s="55"/>
      <c r="E1113" s="55"/>
      <c r="F1113" s="55"/>
      <c r="G1113" s="55"/>
      <c r="H1113" s="55"/>
      <c r="I1113" s="55"/>
      <c r="J1113" s="55"/>
      <c r="K1113" s="55"/>
      <c r="L1113" s="55"/>
    </row>
    <row r="1114" spans="2:12">
      <c r="B1114" s="55"/>
      <c r="C1114" s="55"/>
      <c r="D1114" s="55"/>
      <c r="E1114" s="55"/>
      <c r="F1114" s="55"/>
      <c r="G1114" s="55"/>
      <c r="H1114" s="55"/>
      <c r="I1114" s="55"/>
      <c r="J1114" s="55"/>
      <c r="K1114" s="55"/>
      <c r="L1114" s="55"/>
    </row>
    <row r="1115" spans="2:12">
      <c r="B1115" s="55"/>
      <c r="C1115" s="55"/>
      <c r="D1115" s="55"/>
      <c r="E1115" s="55"/>
      <c r="F1115" s="55"/>
      <c r="G1115" s="55"/>
      <c r="H1115" s="55"/>
      <c r="I1115" s="55"/>
      <c r="J1115" s="55"/>
      <c r="K1115" s="55"/>
      <c r="L1115" s="55"/>
    </row>
    <row r="1116" spans="2:12">
      <c r="B1116" s="55"/>
      <c r="C1116" s="55"/>
      <c r="D1116" s="55"/>
      <c r="E1116" s="55"/>
      <c r="F1116" s="55"/>
      <c r="G1116" s="55"/>
      <c r="H1116" s="55"/>
      <c r="I1116" s="55"/>
      <c r="J1116" s="55"/>
      <c r="K1116" s="55"/>
      <c r="L1116" s="55"/>
    </row>
    <row r="1117" spans="2:12">
      <c r="B1117" s="55"/>
      <c r="C1117" s="55"/>
      <c r="D1117" s="55"/>
      <c r="E1117" s="55"/>
      <c r="F1117" s="55"/>
      <c r="G1117" s="55"/>
      <c r="H1117" s="55"/>
      <c r="I1117" s="55"/>
      <c r="J1117" s="55"/>
      <c r="K1117" s="55"/>
      <c r="L1117" s="55"/>
    </row>
    <row r="1118" spans="2:12">
      <c r="B1118" s="55"/>
      <c r="C1118" s="55"/>
      <c r="D1118" s="55"/>
      <c r="E1118" s="55"/>
      <c r="F1118" s="55"/>
      <c r="G1118" s="55"/>
      <c r="H1118" s="55"/>
      <c r="I1118" s="55"/>
      <c r="J1118" s="55"/>
      <c r="K1118" s="55"/>
      <c r="L1118" s="55"/>
    </row>
    <row r="1119" spans="2:12">
      <c r="B1119" s="55"/>
      <c r="C1119" s="55"/>
      <c r="D1119" s="55"/>
      <c r="E1119" s="55"/>
      <c r="F1119" s="55"/>
      <c r="G1119" s="55"/>
      <c r="H1119" s="55"/>
      <c r="I1119" s="55"/>
      <c r="J1119" s="55"/>
      <c r="K1119" s="55"/>
      <c r="L1119" s="55"/>
    </row>
    <row r="1120" spans="2:12">
      <c r="B1120" s="55"/>
      <c r="C1120" s="55"/>
      <c r="D1120" s="55"/>
      <c r="E1120" s="55"/>
      <c r="F1120" s="55"/>
      <c r="G1120" s="55"/>
      <c r="H1120" s="55"/>
      <c r="I1120" s="55"/>
      <c r="J1120" s="55"/>
      <c r="K1120" s="55"/>
      <c r="L1120" s="55"/>
    </row>
    <row r="1121" spans="2:12">
      <c r="B1121" s="55"/>
      <c r="C1121" s="55"/>
      <c r="D1121" s="55"/>
      <c r="E1121" s="55"/>
      <c r="F1121" s="55"/>
      <c r="G1121" s="55"/>
      <c r="H1121" s="55"/>
      <c r="I1121" s="55"/>
      <c r="J1121" s="55"/>
      <c r="K1121" s="55"/>
      <c r="L1121" s="55"/>
    </row>
    <row r="1122" spans="2:12">
      <c r="B1122" s="55"/>
      <c r="C1122" s="55"/>
      <c r="D1122" s="55"/>
      <c r="E1122" s="55"/>
      <c r="F1122" s="55"/>
      <c r="G1122" s="55"/>
      <c r="H1122" s="55"/>
      <c r="I1122" s="55"/>
      <c r="J1122" s="55"/>
      <c r="K1122" s="55"/>
      <c r="L1122" s="55"/>
    </row>
    <row r="1123" spans="2:12">
      <c r="B1123" s="55"/>
      <c r="C1123" s="55"/>
      <c r="D1123" s="55"/>
      <c r="E1123" s="55"/>
      <c r="F1123" s="55"/>
      <c r="G1123" s="55"/>
      <c r="H1123" s="55"/>
      <c r="I1123" s="55"/>
      <c r="J1123" s="55"/>
      <c r="K1123" s="55"/>
      <c r="L1123" s="55"/>
    </row>
    <row r="1124" spans="2:12">
      <c r="B1124" s="55"/>
      <c r="C1124" s="55"/>
      <c r="D1124" s="55"/>
      <c r="E1124" s="55"/>
      <c r="F1124" s="55"/>
      <c r="G1124" s="55"/>
      <c r="H1124" s="55"/>
      <c r="I1124" s="55"/>
      <c r="J1124" s="55"/>
      <c r="K1124" s="55"/>
      <c r="L1124" s="55"/>
    </row>
    <row r="1125" spans="2:12">
      <c r="B1125" s="55"/>
      <c r="C1125" s="55"/>
      <c r="D1125" s="55"/>
      <c r="E1125" s="55"/>
      <c r="F1125" s="55"/>
      <c r="G1125" s="55"/>
      <c r="H1125" s="55"/>
      <c r="I1125" s="55"/>
      <c r="J1125" s="55"/>
      <c r="K1125" s="55"/>
      <c r="L1125" s="55"/>
    </row>
    <row r="1126" spans="2:12">
      <c r="B1126" s="55"/>
      <c r="C1126" s="55"/>
      <c r="D1126" s="55"/>
      <c r="E1126" s="55"/>
      <c r="F1126" s="55"/>
      <c r="G1126" s="55"/>
      <c r="H1126" s="55"/>
      <c r="I1126" s="55"/>
      <c r="J1126" s="55"/>
      <c r="K1126" s="55"/>
      <c r="L1126" s="55"/>
    </row>
    <row r="1127" spans="2:12">
      <c r="B1127" s="55"/>
      <c r="C1127" s="55"/>
      <c r="D1127" s="55"/>
      <c r="E1127" s="55"/>
      <c r="F1127" s="55"/>
      <c r="G1127" s="55"/>
      <c r="H1127" s="55"/>
      <c r="I1127" s="55"/>
      <c r="J1127" s="55"/>
      <c r="K1127" s="55"/>
      <c r="L1127" s="55"/>
    </row>
    <row r="1128" spans="2:12">
      <c r="B1128" s="55"/>
      <c r="C1128" s="55"/>
      <c r="D1128" s="55"/>
      <c r="E1128" s="55"/>
      <c r="F1128" s="55"/>
      <c r="G1128" s="55"/>
      <c r="H1128" s="55"/>
      <c r="I1128" s="55"/>
      <c r="J1128" s="55"/>
      <c r="K1128" s="55"/>
      <c r="L1128" s="55"/>
    </row>
    <row r="1129" spans="2:12">
      <c r="B1129" s="55"/>
      <c r="C1129" s="55"/>
      <c r="D1129" s="55"/>
      <c r="E1129" s="55"/>
      <c r="F1129" s="55"/>
      <c r="G1129" s="55"/>
      <c r="H1129" s="55"/>
      <c r="I1129" s="55"/>
      <c r="J1129" s="55"/>
      <c r="K1129" s="55"/>
      <c r="L1129" s="55"/>
    </row>
    <row r="1130" spans="2:12">
      <c r="B1130" s="55"/>
      <c r="C1130" s="55"/>
      <c r="D1130" s="55"/>
      <c r="E1130" s="55"/>
      <c r="F1130" s="55"/>
      <c r="G1130" s="55"/>
      <c r="H1130" s="55"/>
      <c r="I1130" s="55"/>
      <c r="J1130" s="55"/>
      <c r="K1130" s="55"/>
      <c r="L1130" s="55"/>
    </row>
    <row r="1131" spans="2:12">
      <c r="B1131" s="55"/>
      <c r="C1131" s="55"/>
      <c r="D1131" s="55"/>
      <c r="E1131" s="55"/>
      <c r="F1131" s="55"/>
      <c r="G1131" s="55"/>
      <c r="H1131" s="55"/>
      <c r="I1131" s="55"/>
      <c r="J1131" s="55"/>
      <c r="K1131" s="55"/>
      <c r="L1131" s="55"/>
    </row>
    <row r="1132" spans="2:12">
      <c r="B1132" s="55"/>
      <c r="C1132" s="55"/>
      <c r="D1132" s="55"/>
      <c r="E1132" s="55"/>
      <c r="F1132" s="55"/>
      <c r="G1132" s="55"/>
      <c r="H1132" s="55"/>
      <c r="I1132" s="55"/>
      <c r="J1132" s="55"/>
      <c r="K1132" s="55"/>
      <c r="L1132" s="55"/>
    </row>
    <row r="1133" spans="2:12">
      <c r="B1133" s="55"/>
      <c r="C1133" s="55"/>
      <c r="D1133" s="55"/>
      <c r="E1133" s="55"/>
      <c r="F1133" s="55"/>
      <c r="G1133" s="55"/>
      <c r="H1133" s="55"/>
      <c r="I1133" s="55"/>
      <c r="J1133" s="55"/>
      <c r="K1133" s="55"/>
      <c r="L1133" s="55"/>
    </row>
    <row r="1134" spans="2:12">
      <c r="B1134" s="55"/>
      <c r="C1134" s="55"/>
      <c r="D1134" s="55"/>
      <c r="E1134" s="55"/>
      <c r="F1134" s="55"/>
      <c r="G1134" s="55"/>
      <c r="H1134" s="55"/>
      <c r="I1134" s="55"/>
      <c r="J1134" s="55"/>
      <c r="K1134" s="55"/>
      <c r="L1134" s="55"/>
    </row>
    <row r="1135" spans="2:12">
      <c r="B1135" s="55"/>
      <c r="C1135" s="55"/>
      <c r="D1135" s="55"/>
      <c r="E1135" s="55"/>
      <c r="F1135" s="55"/>
      <c r="G1135" s="55"/>
      <c r="H1135" s="55"/>
      <c r="I1135" s="55"/>
      <c r="J1135" s="55"/>
      <c r="K1135" s="55"/>
      <c r="L1135" s="55"/>
    </row>
    <row r="1136" spans="2:12">
      <c r="B1136" s="55"/>
      <c r="C1136" s="55"/>
      <c r="D1136" s="55"/>
      <c r="E1136" s="55"/>
      <c r="F1136" s="55"/>
      <c r="G1136" s="55"/>
      <c r="H1136" s="55"/>
      <c r="I1136" s="55"/>
      <c r="J1136" s="55"/>
      <c r="K1136" s="55"/>
      <c r="L1136" s="55"/>
    </row>
    <row r="1137" spans="2:12">
      <c r="B1137" s="55"/>
      <c r="C1137" s="55"/>
      <c r="D1137" s="55"/>
      <c r="E1137" s="55"/>
      <c r="F1137" s="55"/>
      <c r="G1137" s="55"/>
      <c r="H1137" s="55"/>
      <c r="I1137" s="55"/>
      <c r="J1137" s="55"/>
      <c r="K1137" s="55"/>
      <c r="L1137" s="55"/>
    </row>
    <row r="1138" spans="2:12">
      <c r="B1138" s="55"/>
      <c r="C1138" s="55"/>
      <c r="D1138" s="55"/>
      <c r="E1138" s="55"/>
      <c r="F1138" s="55"/>
      <c r="G1138" s="55"/>
      <c r="H1138" s="55"/>
      <c r="I1138" s="55"/>
      <c r="J1138" s="55"/>
      <c r="K1138" s="55"/>
      <c r="L1138" s="55"/>
    </row>
    <row r="1139" spans="2:12"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</row>
    <row r="1140" spans="2:12">
      <c r="B1140" s="55"/>
      <c r="C1140" s="55"/>
      <c r="D1140" s="55"/>
      <c r="E1140" s="55"/>
      <c r="F1140" s="55"/>
      <c r="G1140" s="55"/>
      <c r="H1140" s="55"/>
      <c r="I1140" s="55"/>
      <c r="J1140" s="55"/>
      <c r="K1140" s="55"/>
      <c r="L1140" s="55"/>
    </row>
    <row r="1141" spans="2:12">
      <c r="B1141" s="55"/>
      <c r="C1141" s="55"/>
      <c r="D1141" s="55"/>
      <c r="E1141" s="55"/>
      <c r="F1141" s="55"/>
      <c r="G1141" s="55"/>
      <c r="H1141" s="55"/>
      <c r="I1141" s="55"/>
      <c r="J1141" s="55"/>
      <c r="K1141" s="55"/>
      <c r="L1141" s="55"/>
    </row>
    <row r="1142" spans="2:12">
      <c r="B1142" s="55"/>
      <c r="C1142" s="55"/>
      <c r="D1142" s="55"/>
      <c r="E1142" s="55"/>
      <c r="F1142" s="55"/>
      <c r="G1142" s="55"/>
      <c r="H1142" s="55"/>
      <c r="I1142" s="55"/>
      <c r="J1142" s="55"/>
      <c r="K1142" s="55"/>
      <c r="L1142" s="55"/>
    </row>
    <row r="1143" spans="2:12">
      <c r="B1143" s="55"/>
      <c r="C1143" s="55"/>
      <c r="D1143" s="55"/>
      <c r="E1143" s="55"/>
      <c r="F1143" s="55"/>
      <c r="G1143" s="55"/>
      <c r="H1143" s="55"/>
      <c r="I1143" s="55"/>
      <c r="J1143" s="55"/>
      <c r="K1143" s="55"/>
      <c r="L1143" s="55"/>
    </row>
    <row r="1144" spans="2:12">
      <c r="B1144" s="55"/>
      <c r="C1144" s="55"/>
      <c r="D1144" s="55"/>
      <c r="E1144" s="55"/>
      <c r="F1144" s="55"/>
      <c r="G1144" s="55"/>
      <c r="H1144" s="55"/>
      <c r="I1144" s="55"/>
      <c r="J1144" s="55"/>
      <c r="K1144" s="55"/>
      <c r="L1144" s="55"/>
    </row>
    <row r="1145" spans="2:12">
      <c r="B1145" s="55"/>
      <c r="C1145" s="55"/>
      <c r="D1145" s="55"/>
      <c r="E1145" s="55"/>
      <c r="F1145" s="55"/>
      <c r="G1145" s="55"/>
      <c r="H1145" s="55"/>
      <c r="I1145" s="55"/>
      <c r="J1145" s="55"/>
      <c r="K1145" s="55"/>
      <c r="L1145" s="55"/>
    </row>
    <row r="1146" spans="2:12">
      <c r="B1146" s="55"/>
      <c r="C1146" s="55"/>
      <c r="D1146" s="55"/>
      <c r="E1146" s="55"/>
      <c r="F1146" s="55"/>
      <c r="G1146" s="55"/>
      <c r="H1146" s="55"/>
      <c r="I1146" s="55"/>
      <c r="J1146" s="55"/>
      <c r="K1146" s="55"/>
      <c r="L1146" s="55"/>
    </row>
    <row r="1147" spans="2:12">
      <c r="B1147" s="55"/>
      <c r="C1147" s="55"/>
      <c r="D1147" s="55"/>
      <c r="E1147" s="55"/>
      <c r="F1147" s="55"/>
      <c r="G1147" s="55"/>
      <c r="H1147" s="55"/>
      <c r="I1147" s="55"/>
      <c r="J1147" s="55"/>
      <c r="K1147" s="55"/>
      <c r="L1147" s="55"/>
    </row>
    <row r="1148" spans="2:12">
      <c r="B1148" s="55"/>
      <c r="C1148" s="55"/>
      <c r="D1148" s="55"/>
      <c r="E1148" s="55"/>
      <c r="F1148" s="55"/>
      <c r="G1148" s="55"/>
      <c r="H1148" s="55"/>
      <c r="I1148" s="55"/>
      <c r="J1148" s="55"/>
      <c r="K1148" s="55"/>
      <c r="L1148" s="55"/>
    </row>
    <row r="1149" spans="2:12">
      <c r="B1149" s="55"/>
      <c r="C1149" s="55"/>
      <c r="D1149" s="55"/>
      <c r="E1149" s="55"/>
      <c r="F1149" s="55"/>
      <c r="G1149" s="55"/>
      <c r="H1149" s="55"/>
      <c r="I1149" s="55"/>
      <c r="J1149" s="55"/>
      <c r="K1149" s="55"/>
      <c r="L1149" s="55"/>
    </row>
    <row r="1150" spans="2:12">
      <c r="B1150" s="55"/>
      <c r="C1150" s="55"/>
      <c r="D1150" s="55"/>
      <c r="E1150" s="55"/>
      <c r="F1150" s="55"/>
      <c r="G1150" s="55"/>
      <c r="H1150" s="55"/>
      <c r="I1150" s="55"/>
      <c r="J1150" s="55"/>
      <c r="K1150" s="55"/>
      <c r="L1150" s="55"/>
    </row>
    <row r="1151" spans="2:12">
      <c r="B1151" s="55"/>
      <c r="C1151" s="55"/>
      <c r="D1151" s="55"/>
      <c r="E1151" s="55"/>
      <c r="F1151" s="55"/>
      <c r="G1151" s="55"/>
      <c r="H1151" s="55"/>
      <c r="I1151" s="55"/>
      <c r="J1151" s="55"/>
      <c r="K1151" s="55"/>
      <c r="L1151" s="55"/>
    </row>
    <row r="1152" spans="2:12">
      <c r="B1152" s="55"/>
      <c r="C1152" s="55"/>
      <c r="D1152" s="55"/>
      <c r="E1152" s="55"/>
      <c r="F1152" s="55"/>
      <c r="G1152" s="55"/>
      <c r="H1152" s="55"/>
      <c r="I1152" s="55"/>
      <c r="J1152" s="55"/>
      <c r="K1152" s="55"/>
      <c r="L1152" s="55"/>
    </row>
    <row r="1153" spans="2:12">
      <c r="B1153" s="55"/>
      <c r="C1153" s="55"/>
      <c r="D1153" s="55"/>
      <c r="E1153" s="55"/>
      <c r="F1153" s="55"/>
      <c r="G1153" s="55"/>
      <c r="H1153" s="55"/>
      <c r="I1153" s="55"/>
      <c r="J1153" s="55"/>
      <c r="K1153" s="55"/>
      <c r="L1153" s="55"/>
    </row>
    <row r="1154" spans="2:12">
      <c r="B1154" s="55"/>
      <c r="C1154" s="55"/>
      <c r="D1154" s="55"/>
      <c r="E1154" s="55"/>
      <c r="F1154" s="55"/>
      <c r="G1154" s="55"/>
      <c r="H1154" s="55"/>
      <c r="I1154" s="55"/>
      <c r="J1154" s="55"/>
      <c r="K1154" s="55"/>
      <c r="L1154" s="55"/>
    </row>
    <row r="1155" spans="2:12">
      <c r="B1155" s="55"/>
      <c r="C1155" s="55"/>
      <c r="D1155" s="55"/>
      <c r="E1155" s="55"/>
      <c r="F1155" s="55"/>
      <c r="G1155" s="55"/>
      <c r="H1155" s="55"/>
      <c r="I1155" s="55"/>
      <c r="J1155" s="55"/>
      <c r="K1155" s="55"/>
      <c r="L1155" s="55"/>
    </row>
    <row r="1156" spans="2:12">
      <c r="B1156" s="55"/>
      <c r="C1156" s="55"/>
      <c r="D1156" s="55"/>
      <c r="E1156" s="55"/>
      <c r="F1156" s="55"/>
      <c r="G1156" s="55"/>
      <c r="H1156" s="55"/>
      <c r="I1156" s="55"/>
      <c r="J1156" s="55"/>
      <c r="K1156" s="55"/>
      <c r="L1156" s="55"/>
    </row>
    <row r="1157" spans="2:12">
      <c r="B1157" s="55"/>
      <c r="C1157" s="55"/>
      <c r="D1157" s="55"/>
      <c r="E1157" s="55"/>
      <c r="F1157" s="55"/>
      <c r="G1157" s="55"/>
      <c r="H1157" s="55"/>
      <c r="I1157" s="55"/>
      <c r="J1157" s="55"/>
      <c r="K1157" s="55"/>
      <c r="L1157" s="55"/>
    </row>
    <row r="1158" spans="2:12">
      <c r="B1158" s="55"/>
      <c r="C1158" s="55"/>
      <c r="D1158" s="55"/>
      <c r="E1158" s="55"/>
      <c r="F1158" s="55"/>
      <c r="G1158" s="55"/>
      <c r="H1158" s="55"/>
      <c r="I1158" s="55"/>
      <c r="J1158" s="55"/>
      <c r="K1158" s="55"/>
      <c r="L1158" s="55"/>
    </row>
    <row r="1159" spans="2:12">
      <c r="B1159" s="55"/>
      <c r="C1159" s="55"/>
      <c r="D1159" s="55"/>
      <c r="E1159" s="55"/>
      <c r="F1159" s="55"/>
      <c r="G1159" s="55"/>
      <c r="H1159" s="55"/>
      <c r="I1159" s="55"/>
      <c r="J1159" s="55"/>
      <c r="K1159" s="55"/>
      <c r="L1159" s="55"/>
    </row>
    <row r="1160" spans="2:12">
      <c r="B1160" s="55"/>
      <c r="C1160" s="55"/>
      <c r="D1160" s="55"/>
      <c r="E1160" s="55"/>
      <c r="F1160" s="55"/>
      <c r="G1160" s="55"/>
      <c r="H1160" s="55"/>
      <c r="I1160" s="55"/>
      <c r="J1160" s="55"/>
      <c r="K1160" s="55"/>
      <c r="L1160" s="55"/>
    </row>
    <row r="1161" spans="2:12">
      <c r="B1161" s="55"/>
      <c r="C1161" s="55"/>
      <c r="D1161" s="55"/>
      <c r="E1161" s="55"/>
      <c r="F1161" s="55"/>
      <c r="G1161" s="55"/>
      <c r="H1161" s="55"/>
      <c r="I1161" s="55"/>
      <c r="J1161" s="55"/>
      <c r="K1161" s="55"/>
      <c r="L1161" s="55"/>
    </row>
    <row r="1162" spans="2:12">
      <c r="B1162" s="55"/>
      <c r="C1162" s="55"/>
      <c r="D1162" s="55"/>
      <c r="E1162" s="55"/>
      <c r="F1162" s="55"/>
      <c r="G1162" s="55"/>
      <c r="H1162" s="55"/>
      <c r="I1162" s="55"/>
      <c r="J1162" s="55"/>
      <c r="K1162" s="55"/>
      <c r="L1162" s="55"/>
    </row>
    <row r="1163" spans="2:12">
      <c r="B1163" s="55"/>
      <c r="C1163" s="55"/>
      <c r="D1163" s="55"/>
      <c r="E1163" s="55"/>
      <c r="F1163" s="55"/>
      <c r="G1163" s="55"/>
      <c r="H1163" s="55"/>
      <c r="I1163" s="55"/>
      <c r="J1163" s="55"/>
      <c r="K1163" s="55"/>
      <c r="L1163" s="55"/>
    </row>
    <row r="1164" spans="2:12">
      <c r="B1164" s="55"/>
      <c r="C1164" s="55"/>
      <c r="D1164" s="55"/>
      <c r="E1164" s="55"/>
      <c r="F1164" s="55"/>
      <c r="G1164" s="55"/>
      <c r="H1164" s="55"/>
      <c r="I1164" s="55"/>
      <c r="J1164" s="55"/>
      <c r="K1164" s="55"/>
      <c r="L1164" s="55"/>
    </row>
    <row r="1165" spans="2:12">
      <c r="B1165" s="55"/>
      <c r="C1165" s="55"/>
      <c r="D1165" s="55"/>
      <c r="E1165" s="55"/>
      <c r="F1165" s="55"/>
      <c r="G1165" s="55"/>
      <c r="H1165" s="55"/>
      <c r="I1165" s="55"/>
      <c r="J1165" s="55"/>
      <c r="K1165" s="55"/>
      <c r="L1165" s="55"/>
    </row>
    <row r="1166" spans="2:12">
      <c r="B1166" s="55"/>
      <c r="C1166" s="55"/>
      <c r="D1166" s="55"/>
      <c r="E1166" s="55"/>
      <c r="F1166" s="55"/>
      <c r="G1166" s="55"/>
      <c r="H1166" s="55"/>
      <c r="I1166" s="55"/>
      <c r="J1166" s="55"/>
      <c r="K1166" s="55"/>
      <c r="L1166" s="55"/>
    </row>
    <row r="1167" spans="2:12">
      <c r="B1167" s="55"/>
      <c r="C1167" s="55"/>
      <c r="D1167" s="55"/>
      <c r="E1167" s="55"/>
      <c r="F1167" s="55"/>
      <c r="G1167" s="55"/>
      <c r="H1167" s="55"/>
      <c r="I1167" s="55"/>
      <c r="J1167" s="55"/>
      <c r="K1167" s="55"/>
      <c r="L1167" s="55"/>
    </row>
    <row r="1168" spans="2:12">
      <c r="B1168" s="55"/>
      <c r="C1168" s="55"/>
      <c r="D1168" s="55"/>
      <c r="E1168" s="55"/>
      <c r="F1168" s="55"/>
      <c r="G1168" s="55"/>
      <c r="H1168" s="55"/>
      <c r="I1168" s="55"/>
      <c r="J1168" s="55"/>
      <c r="K1168" s="55"/>
      <c r="L1168" s="55"/>
    </row>
    <row r="1169" spans="2:12">
      <c r="B1169" s="55"/>
      <c r="C1169" s="55"/>
      <c r="D1169" s="55"/>
      <c r="E1169" s="55"/>
      <c r="F1169" s="55"/>
      <c r="G1169" s="55"/>
      <c r="H1169" s="55"/>
      <c r="I1169" s="55"/>
      <c r="J1169" s="55"/>
      <c r="K1169" s="55"/>
      <c r="L1169" s="55"/>
    </row>
    <row r="1170" spans="2:12">
      <c r="B1170" s="55"/>
      <c r="C1170" s="55"/>
      <c r="D1170" s="55"/>
      <c r="E1170" s="55"/>
      <c r="F1170" s="55"/>
      <c r="G1170" s="55"/>
      <c r="H1170" s="55"/>
      <c r="I1170" s="55"/>
      <c r="J1170" s="55"/>
      <c r="K1170" s="55"/>
      <c r="L1170" s="55"/>
    </row>
    <row r="1171" spans="2:12">
      <c r="B1171" s="55"/>
      <c r="C1171" s="55"/>
      <c r="D1171" s="55"/>
      <c r="E1171" s="55"/>
      <c r="F1171" s="55"/>
      <c r="G1171" s="55"/>
      <c r="H1171" s="55"/>
      <c r="I1171" s="55"/>
      <c r="J1171" s="55"/>
      <c r="K1171" s="55"/>
      <c r="L1171" s="55"/>
    </row>
    <row r="1172" spans="2:12">
      <c r="B1172" s="55"/>
      <c r="C1172" s="55"/>
      <c r="D1172" s="55"/>
      <c r="E1172" s="55"/>
      <c r="F1172" s="55"/>
      <c r="G1172" s="55"/>
      <c r="H1172" s="55"/>
      <c r="I1172" s="55"/>
      <c r="J1172" s="55"/>
      <c r="K1172" s="55"/>
      <c r="L1172" s="55"/>
    </row>
    <row r="1173" spans="2:12">
      <c r="B1173" s="55"/>
      <c r="C1173" s="55"/>
      <c r="D1173" s="55"/>
      <c r="E1173" s="55"/>
      <c r="F1173" s="55"/>
      <c r="G1173" s="55"/>
      <c r="H1173" s="55"/>
      <c r="I1173" s="55"/>
      <c r="J1173" s="55"/>
      <c r="K1173" s="55"/>
      <c r="L1173" s="55"/>
    </row>
    <row r="1174" spans="2:12">
      <c r="B1174" s="55"/>
      <c r="C1174" s="55"/>
      <c r="D1174" s="55"/>
      <c r="E1174" s="55"/>
      <c r="F1174" s="55"/>
      <c r="G1174" s="55"/>
      <c r="H1174" s="55"/>
      <c r="I1174" s="55"/>
      <c r="J1174" s="55"/>
      <c r="K1174" s="55"/>
      <c r="L1174" s="55"/>
    </row>
    <row r="1175" spans="2:12">
      <c r="B1175" s="55"/>
      <c r="C1175" s="55"/>
      <c r="D1175" s="55"/>
      <c r="E1175" s="55"/>
      <c r="F1175" s="55"/>
      <c r="G1175" s="55"/>
      <c r="H1175" s="55"/>
      <c r="I1175" s="55"/>
      <c r="J1175" s="55"/>
      <c r="K1175" s="55"/>
      <c r="L1175" s="55"/>
    </row>
    <row r="1176" spans="2:12">
      <c r="B1176" s="55"/>
      <c r="C1176" s="55"/>
      <c r="D1176" s="55"/>
      <c r="E1176" s="55"/>
      <c r="F1176" s="55"/>
      <c r="G1176" s="55"/>
      <c r="H1176" s="55"/>
      <c r="I1176" s="55"/>
      <c r="J1176" s="55"/>
      <c r="K1176" s="55"/>
      <c r="L1176" s="55"/>
    </row>
    <row r="1177" spans="2:12">
      <c r="B1177" s="55"/>
      <c r="C1177" s="55"/>
      <c r="D1177" s="55"/>
      <c r="E1177" s="55"/>
      <c r="F1177" s="55"/>
      <c r="G1177" s="55"/>
      <c r="H1177" s="55"/>
      <c r="I1177" s="55"/>
      <c r="J1177" s="55"/>
      <c r="K1177" s="55"/>
      <c r="L1177" s="55"/>
    </row>
    <row r="1178" spans="2:12">
      <c r="B1178" s="55"/>
      <c r="C1178" s="55"/>
      <c r="D1178" s="55"/>
      <c r="E1178" s="55"/>
      <c r="F1178" s="55"/>
      <c r="G1178" s="55"/>
      <c r="H1178" s="55"/>
      <c r="I1178" s="55"/>
      <c r="J1178" s="55"/>
      <c r="K1178" s="55"/>
      <c r="L1178" s="55"/>
    </row>
    <row r="1179" spans="2:12">
      <c r="B1179" s="55"/>
      <c r="C1179" s="55"/>
      <c r="D1179" s="55"/>
      <c r="E1179" s="55"/>
      <c r="F1179" s="55"/>
      <c r="G1179" s="55"/>
      <c r="H1179" s="55"/>
      <c r="I1179" s="55"/>
      <c r="J1179" s="55"/>
      <c r="K1179" s="55"/>
      <c r="L1179" s="55"/>
    </row>
    <row r="1180" spans="2:12">
      <c r="B1180" s="55"/>
      <c r="C1180" s="55"/>
      <c r="D1180" s="55"/>
      <c r="E1180" s="55"/>
      <c r="F1180" s="55"/>
      <c r="G1180" s="55"/>
      <c r="H1180" s="55"/>
      <c r="I1180" s="55"/>
      <c r="J1180" s="55"/>
      <c r="K1180" s="55"/>
      <c r="L1180" s="55"/>
    </row>
    <row r="1181" spans="2:12">
      <c r="B1181" s="55"/>
      <c r="C1181" s="55"/>
      <c r="D1181" s="55"/>
      <c r="E1181" s="55"/>
      <c r="F1181" s="55"/>
      <c r="G1181" s="55"/>
      <c r="H1181" s="55"/>
      <c r="I1181" s="55"/>
      <c r="J1181" s="55"/>
      <c r="K1181" s="55"/>
      <c r="L1181" s="55"/>
    </row>
    <row r="1182" spans="2:12">
      <c r="B1182" s="55"/>
      <c r="C1182" s="55"/>
      <c r="D1182" s="55"/>
      <c r="E1182" s="55"/>
      <c r="F1182" s="55"/>
      <c r="G1182" s="55"/>
      <c r="H1182" s="55"/>
      <c r="I1182" s="55"/>
      <c r="J1182" s="55"/>
      <c r="K1182" s="55"/>
      <c r="L1182" s="55"/>
    </row>
    <row r="1183" spans="2:12">
      <c r="B1183" s="55"/>
      <c r="C1183" s="55"/>
      <c r="D1183" s="55"/>
      <c r="E1183" s="55"/>
      <c r="F1183" s="55"/>
      <c r="G1183" s="55"/>
      <c r="H1183" s="55"/>
      <c r="I1183" s="55"/>
      <c r="J1183" s="55"/>
      <c r="K1183" s="55"/>
      <c r="L1183" s="55"/>
    </row>
    <row r="1184" spans="2:12">
      <c r="B1184" s="55"/>
      <c r="C1184" s="55"/>
      <c r="D1184" s="55"/>
      <c r="E1184" s="55"/>
      <c r="F1184" s="55"/>
      <c r="G1184" s="55"/>
      <c r="H1184" s="55"/>
      <c r="I1184" s="55"/>
      <c r="J1184" s="55"/>
      <c r="K1184" s="55"/>
      <c r="L1184" s="55"/>
    </row>
    <row r="1185" spans="2:12">
      <c r="B1185" s="55"/>
      <c r="C1185" s="55"/>
      <c r="D1185" s="55"/>
      <c r="E1185" s="55"/>
      <c r="F1185" s="55"/>
      <c r="G1185" s="55"/>
      <c r="H1185" s="55"/>
      <c r="I1185" s="55"/>
      <c r="J1185" s="55"/>
      <c r="K1185" s="55"/>
      <c r="L1185" s="55"/>
    </row>
    <row r="1186" spans="2:12">
      <c r="B1186" s="55"/>
      <c r="C1186" s="55"/>
      <c r="D1186" s="55"/>
      <c r="E1186" s="55"/>
      <c r="F1186" s="55"/>
      <c r="G1186" s="55"/>
      <c r="H1186" s="55"/>
      <c r="I1186" s="55"/>
      <c r="J1186" s="55"/>
      <c r="K1186" s="55"/>
      <c r="L1186" s="55"/>
    </row>
    <row r="1187" spans="2:12">
      <c r="B1187" s="55"/>
      <c r="C1187" s="55"/>
      <c r="D1187" s="55"/>
      <c r="E1187" s="55"/>
      <c r="F1187" s="55"/>
      <c r="G1187" s="55"/>
      <c r="H1187" s="55"/>
      <c r="I1187" s="55"/>
      <c r="J1187" s="55"/>
      <c r="K1187" s="55"/>
      <c r="L1187" s="55"/>
    </row>
    <row r="1188" spans="2:12">
      <c r="B1188" s="55"/>
      <c r="C1188" s="55"/>
      <c r="D1188" s="55"/>
      <c r="E1188" s="55"/>
      <c r="F1188" s="55"/>
      <c r="G1188" s="55"/>
      <c r="H1188" s="55"/>
      <c r="I1188" s="55"/>
      <c r="J1188" s="55"/>
      <c r="K1188" s="55"/>
      <c r="L1188" s="55"/>
    </row>
    <row r="1189" spans="2:12">
      <c r="B1189" s="55"/>
      <c r="C1189" s="55"/>
      <c r="D1189" s="55"/>
      <c r="E1189" s="55"/>
      <c r="F1189" s="55"/>
      <c r="G1189" s="55"/>
      <c r="H1189" s="55"/>
      <c r="I1189" s="55"/>
      <c r="J1189" s="55"/>
      <c r="K1189" s="55"/>
      <c r="L1189" s="55"/>
    </row>
    <row r="1190" spans="2:12">
      <c r="B1190" s="55"/>
      <c r="C1190" s="55"/>
      <c r="D1190" s="55"/>
      <c r="E1190" s="55"/>
      <c r="F1190" s="55"/>
      <c r="G1190" s="55"/>
      <c r="H1190" s="55"/>
      <c r="I1190" s="55"/>
      <c r="J1190" s="55"/>
      <c r="K1190" s="55"/>
      <c r="L1190" s="55"/>
    </row>
    <row r="1191" spans="2:12">
      <c r="B1191" s="55"/>
      <c r="C1191" s="55"/>
      <c r="D1191" s="55"/>
      <c r="E1191" s="55"/>
      <c r="F1191" s="55"/>
      <c r="G1191" s="55"/>
      <c r="H1191" s="55"/>
      <c r="I1191" s="55"/>
      <c r="J1191" s="55"/>
      <c r="K1191" s="55"/>
      <c r="L1191" s="55"/>
    </row>
    <row r="1192" spans="2:12">
      <c r="B1192" s="55"/>
      <c r="C1192" s="55"/>
      <c r="D1192" s="55"/>
      <c r="E1192" s="55"/>
      <c r="F1192" s="55"/>
      <c r="G1192" s="55"/>
      <c r="H1192" s="55"/>
      <c r="I1192" s="55"/>
      <c r="J1192" s="55"/>
      <c r="K1192" s="55"/>
      <c r="L1192" s="55"/>
    </row>
    <row r="1193" spans="2:12">
      <c r="B1193" s="55"/>
      <c r="C1193" s="55"/>
      <c r="D1193" s="55"/>
      <c r="E1193" s="55"/>
      <c r="F1193" s="55"/>
      <c r="G1193" s="55"/>
      <c r="H1193" s="55"/>
      <c r="I1193" s="55"/>
      <c r="J1193" s="55"/>
      <c r="K1193" s="55"/>
      <c r="L1193" s="55"/>
    </row>
    <row r="1194" spans="2:12">
      <c r="B1194" s="55"/>
      <c r="C1194" s="55"/>
      <c r="D1194" s="55"/>
      <c r="E1194" s="55"/>
      <c r="F1194" s="55"/>
      <c r="G1194" s="55"/>
      <c r="H1194" s="55"/>
      <c r="I1194" s="55"/>
      <c r="J1194" s="55"/>
      <c r="K1194" s="55"/>
      <c r="L1194" s="55"/>
    </row>
    <row r="1195" spans="2:12">
      <c r="B1195" s="55"/>
      <c r="C1195" s="55"/>
      <c r="D1195" s="55"/>
      <c r="E1195" s="55"/>
      <c r="F1195" s="55"/>
      <c r="G1195" s="55"/>
      <c r="H1195" s="55"/>
      <c r="I1195" s="55"/>
      <c r="J1195" s="55"/>
      <c r="K1195" s="55"/>
      <c r="L1195" s="55"/>
    </row>
    <row r="1196" spans="2:12">
      <c r="B1196" s="55"/>
      <c r="C1196" s="55"/>
      <c r="D1196" s="55"/>
      <c r="E1196" s="55"/>
      <c r="F1196" s="55"/>
      <c r="G1196" s="55"/>
      <c r="H1196" s="55"/>
      <c r="I1196" s="55"/>
      <c r="J1196" s="55"/>
      <c r="K1196" s="55"/>
      <c r="L1196" s="55"/>
    </row>
    <row r="1197" spans="2:12">
      <c r="B1197" s="55"/>
      <c r="C1197" s="55"/>
      <c r="D1197" s="55"/>
      <c r="E1197" s="55"/>
      <c r="F1197" s="55"/>
      <c r="G1197" s="55"/>
      <c r="H1197" s="55"/>
      <c r="I1197" s="55"/>
      <c r="J1197" s="55"/>
      <c r="K1197" s="55"/>
      <c r="L1197" s="55"/>
    </row>
    <row r="1198" spans="2:12">
      <c r="B1198" s="55"/>
      <c r="C1198" s="55"/>
      <c r="D1198" s="55"/>
      <c r="E1198" s="55"/>
      <c r="F1198" s="55"/>
      <c r="G1198" s="55"/>
      <c r="H1198" s="55"/>
      <c r="I1198" s="55"/>
      <c r="J1198" s="55"/>
      <c r="K1198" s="55"/>
      <c r="L1198" s="55"/>
    </row>
    <row r="1199" spans="2:12">
      <c r="B1199" s="55"/>
      <c r="C1199" s="55"/>
      <c r="D1199" s="55"/>
      <c r="E1199" s="55"/>
      <c r="F1199" s="55"/>
      <c r="G1199" s="55"/>
      <c r="H1199" s="55"/>
      <c r="I1199" s="55"/>
      <c r="J1199" s="55"/>
      <c r="K1199" s="55"/>
      <c r="L1199" s="55"/>
    </row>
    <row r="1200" spans="2:12">
      <c r="B1200" s="55"/>
      <c r="C1200" s="55"/>
      <c r="D1200" s="55"/>
      <c r="E1200" s="55"/>
      <c r="F1200" s="55"/>
      <c r="G1200" s="55"/>
      <c r="H1200" s="55"/>
      <c r="I1200" s="55"/>
      <c r="J1200" s="55"/>
      <c r="K1200" s="55"/>
      <c r="L1200" s="55"/>
    </row>
    <row r="1201" spans="2:12">
      <c r="B1201" s="55"/>
      <c r="C1201" s="55"/>
      <c r="D1201" s="55"/>
      <c r="E1201" s="55"/>
      <c r="F1201" s="55"/>
      <c r="G1201" s="55"/>
      <c r="H1201" s="55"/>
      <c r="I1201" s="55"/>
      <c r="J1201" s="55"/>
      <c r="K1201" s="55"/>
      <c r="L1201" s="55"/>
    </row>
    <row r="1202" spans="2:12">
      <c r="B1202" s="55"/>
      <c r="C1202" s="55"/>
      <c r="D1202" s="55"/>
      <c r="E1202" s="55"/>
      <c r="F1202" s="55"/>
      <c r="G1202" s="55"/>
      <c r="H1202" s="55"/>
      <c r="I1202" s="55"/>
      <c r="J1202" s="55"/>
      <c r="K1202" s="55"/>
      <c r="L1202" s="55"/>
    </row>
    <row r="1203" spans="2:12">
      <c r="B1203" s="55"/>
      <c r="C1203" s="55"/>
      <c r="D1203" s="55"/>
      <c r="E1203" s="55"/>
      <c r="F1203" s="55"/>
      <c r="G1203" s="55"/>
      <c r="H1203" s="55"/>
      <c r="I1203" s="55"/>
      <c r="J1203" s="55"/>
      <c r="K1203" s="55"/>
      <c r="L1203" s="55"/>
    </row>
    <row r="1204" spans="2:12">
      <c r="B1204" s="55"/>
      <c r="C1204" s="55"/>
      <c r="D1204" s="55"/>
      <c r="E1204" s="55"/>
      <c r="F1204" s="55"/>
      <c r="G1204" s="55"/>
      <c r="H1204" s="55"/>
      <c r="I1204" s="55"/>
      <c r="J1204" s="55"/>
      <c r="K1204" s="55"/>
      <c r="L1204" s="55"/>
    </row>
    <row r="1205" spans="2:12">
      <c r="B1205" s="55"/>
      <c r="C1205" s="55"/>
      <c r="D1205" s="55"/>
      <c r="E1205" s="55"/>
      <c r="F1205" s="55"/>
      <c r="G1205" s="55"/>
      <c r="H1205" s="55"/>
      <c r="I1205" s="55"/>
      <c r="J1205" s="55"/>
      <c r="K1205" s="55"/>
      <c r="L1205" s="55"/>
    </row>
    <row r="1206" spans="2:12">
      <c r="B1206" s="55"/>
      <c r="C1206" s="55"/>
      <c r="D1206" s="55"/>
      <c r="E1206" s="55"/>
      <c r="F1206" s="55"/>
      <c r="G1206" s="55"/>
      <c r="H1206" s="55"/>
      <c r="I1206" s="55"/>
      <c r="J1206" s="55"/>
      <c r="K1206" s="55"/>
      <c r="L1206" s="55"/>
    </row>
    <row r="1207" spans="2:12">
      <c r="B1207" s="55"/>
      <c r="C1207" s="55"/>
      <c r="D1207" s="55"/>
      <c r="E1207" s="55"/>
      <c r="F1207" s="55"/>
      <c r="G1207" s="55"/>
      <c r="H1207" s="55"/>
      <c r="I1207" s="55"/>
      <c r="J1207" s="55"/>
      <c r="K1207" s="55"/>
      <c r="L1207" s="55"/>
    </row>
    <row r="1208" spans="2:12">
      <c r="B1208" s="55"/>
      <c r="C1208" s="55"/>
      <c r="D1208" s="55"/>
      <c r="E1208" s="55"/>
      <c r="F1208" s="55"/>
      <c r="G1208" s="55"/>
      <c r="H1208" s="55"/>
      <c r="I1208" s="55"/>
      <c r="J1208" s="55"/>
      <c r="K1208" s="55"/>
      <c r="L1208" s="55"/>
    </row>
    <row r="1209" spans="2:12">
      <c r="B1209" s="55"/>
      <c r="C1209" s="55"/>
      <c r="D1209" s="55"/>
      <c r="E1209" s="55"/>
      <c r="F1209" s="55"/>
      <c r="G1209" s="55"/>
      <c r="H1209" s="55"/>
      <c r="I1209" s="55"/>
      <c r="J1209" s="55"/>
      <c r="K1209" s="55"/>
      <c r="L1209" s="55"/>
    </row>
    <row r="1210" spans="2:12">
      <c r="B1210" s="55"/>
      <c r="C1210" s="55"/>
      <c r="D1210" s="55"/>
      <c r="E1210" s="55"/>
      <c r="F1210" s="55"/>
      <c r="G1210" s="55"/>
      <c r="H1210" s="55"/>
      <c r="I1210" s="55"/>
      <c r="J1210" s="55"/>
      <c r="K1210" s="55"/>
      <c r="L1210" s="55"/>
    </row>
    <row r="1211" spans="2:12">
      <c r="B1211" s="55"/>
      <c r="C1211" s="55"/>
      <c r="D1211" s="55"/>
      <c r="E1211" s="55"/>
      <c r="F1211" s="55"/>
      <c r="G1211" s="55"/>
      <c r="H1211" s="55"/>
      <c r="I1211" s="55"/>
      <c r="J1211" s="55"/>
      <c r="K1211" s="55"/>
      <c r="L1211" s="55"/>
    </row>
    <row r="1212" spans="2:12">
      <c r="B1212" s="55"/>
      <c r="C1212" s="55"/>
      <c r="D1212" s="55"/>
      <c r="E1212" s="55"/>
      <c r="F1212" s="55"/>
      <c r="G1212" s="55"/>
      <c r="H1212" s="55"/>
      <c r="I1212" s="55"/>
      <c r="J1212" s="55"/>
      <c r="K1212" s="55"/>
      <c r="L1212" s="55"/>
    </row>
    <row r="1213" spans="2:12">
      <c r="B1213" s="55"/>
      <c r="C1213" s="55"/>
      <c r="D1213" s="55"/>
      <c r="E1213" s="55"/>
      <c r="F1213" s="55"/>
      <c r="G1213" s="55"/>
      <c r="H1213" s="55"/>
      <c r="I1213" s="55"/>
      <c r="J1213" s="55"/>
      <c r="K1213" s="55"/>
      <c r="L1213" s="55"/>
    </row>
    <row r="1214" spans="2:12">
      <c r="B1214" s="55"/>
      <c r="C1214" s="55"/>
      <c r="D1214" s="55"/>
      <c r="E1214" s="55"/>
      <c r="F1214" s="55"/>
      <c r="G1214" s="55"/>
      <c r="H1214" s="55"/>
      <c r="I1214" s="55"/>
      <c r="J1214" s="55"/>
      <c r="K1214" s="55"/>
      <c r="L1214" s="55"/>
    </row>
    <row r="1215" spans="2:12">
      <c r="B1215" s="55"/>
      <c r="C1215" s="55"/>
      <c r="D1215" s="55"/>
      <c r="E1215" s="55"/>
      <c r="F1215" s="55"/>
      <c r="G1215" s="55"/>
      <c r="H1215" s="55"/>
      <c r="I1215" s="55"/>
      <c r="J1215" s="55"/>
      <c r="K1215" s="55"/>
      <c r="L1215" s="55"/>
    </row>
    <row r="1216" spans="2:12">
      <c r="B1216" s="55"/>
      <c r="C1216" s="55"/>
      <c r="D1216" s="55"/>
      <c r="E1216" s="55"/>
      <c r="F1216" s="55"/>
      <c r="G1216" s="55"/>
      <c r="H1216" s="55"/>
      <c r="I1216" s="55"/>
      <c r="J1216" s="55"/>
      <c r="K1216" s="55"/>
      <c r="L1216" s="55"/>
    </row>
    <row r="1217" spans="2:12">
      <c r="B1217" s="55"/>
      <c r="C1217" s="55"/>
      <c r="D1217" s="55"/>
      <c r="E1217" s="55"/>
      <c r="F1217" s="55"/>
      <c r="G1217" s="55"/>
      <c r="H1217" s="55"/>
      <c r="I1217" s="55"/>
      <c r="J1217" s="55"/>
      <c r="K1217" s="55"/>
      <c r="L1217" s="55"/>
    </row>
    <row r="1218" spans="2:12">
      <c r="B1218" s="55"/>
      <c r="C1218" s="55"/>
      <c r="D1218" s="55"/>
      <c r="E1218" s="55"/>
      <c r="F1218" s="55"/>
      <c r="G1218" s="55"/>
      <c r="H1218" s="55"/>
      <c r="I1218" s="55"/>
      <c r="J1218" s="55"/>
      <c r="K1218" s="55"/>
      <c r="L1218" s="55"/>
    </row>
    <row r="1219" spans="2:12">
      <c r="B1219" s="55"/>
      <c r="C1219" s="55"/>
      <c r="D1219" s="55"/>
      <c r="E1219" s="55"/>
      <c r="F1219" s="55"/>
      <c r="G1219" s="55"/>
      <c r="H1219" s="55"/>
      <c r="I1219" s="55"/>
      <c r="J1219" s="55"/>
      <c r="K1219" s="55"/>
      <c r="L1219" s="55"/>
    </row>
    <row r="1220" spans="2:12">
      <c r="B1220" s="55"/>
      <c r="C1220" s="55"/>
      <c r="D1220" s="55"/>
      <c r="E1220" s="55"/>
      <c r="F1220" s="55"/>
      <c r="G1220" s="55"/>
      <c r="H1220" s="55"/>
      <c r="I1220" s="55"/>
      <c r="J1220" s="55"/>
      <c r="K1220" s="55"/>
      <c r="L1220" s="55"/>
    </row>
    <row r="1221" spans="2:12">
      <c r="B1221" s="55"/>
      <c r="C1221" s="55"/>
      <c r="D1221" s="55"/>
      <c r="E1221" s="55"/>
      <c r="F1221" s="55"/>
      <c r="G1221" s="55"/>
      <c r="H1221" s="55"/>
      <c r="I1221" s="55"/>
      <c r="J1221" s="55"/>
      <c r="K1221" s="55"/>
      <c r="L1221" s="55"/>
    </row>
    <row r="1222" spans="2:12">
      <c r="B1222" s="55"/>
      <c r="C1222" s="55"/>
      <c r="D1222" s="55"/>
      <c r="E1222" s="55"/>
      <c r="F1222" s="55"/>
      <c r="G1222" s="55"/>
      <c r="H1222" s="55"/>
      <c r="I1222" s="55"/>
      <c r="J1222" s="55"/>
      <c r="K1222" s="55"/>
      <c r="L1222" s="55"/>
    </row>
    <row r="1223" spans="2:12">
      <c r="B1223" s="55"/>
      <c r="C1223" s="55"/>
      <c r="D1223" s="55"/>
      <c r="E1223" s="55"/>
      <c r="F1223" s="55"/>
      <c r="G1223" s="55"/>
      <c r="H1223" s="55"/>
      <c r="I1223" s="55"/>
      <c r="J1223" s="55"/>
      <c r="K1223" s="55"/>
      <c r="L1223" s="55"/>
    </row>
    <row r="1224" spans="2:12">
      <c r="B1224" s="55"/>
      <c r="C1224" s="55"/>
      <c r="D1224" s="55"/>
      <c r="E1224" s="55"/>
      <c r="F1224" s="55"/>
      <c r="G1224" s="55"/>
      <c r="H1224" s="55"/>
      <c r="I1224" s="55"/>
      <c r="J1224" s="55"/>
      <c r="K1224" s="55"/>
      <c r="L1224" s="55"/>
    </row>
    <row r="1225" spans="2:12">
      <c r="B1225" s="55"/>
      <c r="C1225" s="55"/>
      <c r="D1225" s="55"/>
      <c r="E1225" s="55"/>
      <c r="F1225" s="55"/>
      <c r="G1225" s="55"/>
      <c r="H1225" s="55"/>
      <c r="I1225" s="55"/>
      <c r="J1225" s="55"/>
      <c r="K1225" s="55"/>
      <c r="L1225" s="55"/>
    </row>
    <row r="1226" spans="2:12">
      <c r="B1226" s="55"/>
      <c r="C1226" s="55"/>
      <c r="D1226" s="55"/>
      <c r="E1226" s="55"/>
      <c r="F1226" s="55"/>
      <c r="G1226" s="55"/>
      <c r="H1226" s="55"/>
      <c r="I1226" s="55"/>
      <c r="J1226" s="55"/>
      <c r="K1226" s="55"/>
      <c r="L1226" s="55"/>
    </row>
    <row r="1227" spans="2:12">
      <c r="B1227" s="55"/>
      <c r="C1227" s="55"/>
      <c r="D1227" s="55"/>
      <c r="E1227" s="55"/>
      <c r="F1227" s="55"/>
      <c r="G1227" s="55"/>
      <c r="H1227" s="55"/>
      <c r="I1227" s="55"/>
      <c r="J1227" s="55"/>
      <c r="K1227" s="55"/>
      <c r="L1227" s="55"/>
    </row>
    <row r="1228" spans="2:12">
      <c r="B1228" s="55"/>
      <c r="C1228" s="55"/>
      <c r="D1228" s="55"/>
      <c r="E1228" s="55"/>
      <c r="F1228" s="55"/>
      <c r="G1228" s="55"/>
      <c r="H1228" s="55"/>
      <c r="I1228" s="55"/>
      <c r="J1228" s="55"/>
      <c r="K1228" s="55"/>
      <c r="L1228" s="55"/>
    </row>
    <row r="1229" spans="2:12">
      <c r="B1229" s="55"/>
      <c r="C1229" s="55"/>
      <c r="D1229" s="55"/>
      <c r="E1229" s="55"/>
      <c r="F1229" s="55"/>
      <c r="G1229" s="55"/>
      <c r="H1229" s="55"/>
      <c r="I1229" s="55"/>
      <c r="J1229" s="55"/>
      <c r="K1229" s="55"/>
      <c r="L1229" s="55"/>
    </row>
    <row r="1230" spans="2:12">
      <c r="B1230" s="55"/>
      <c r="C1230" s="55"/>
      <c r="D1230" s="55"/>
      <c r="E1230" s="55"/>
      <c r="F1230" s="55"/>
      <c r="G1230" s="55"/>
      <c r="H1230" s="55"/>
      <c r="I1230" s="55"/>
      <c r="J1230" s="55"/>
      <c r="K1230" s="55"/>
      <c r="L1230" s="55"/>
    </row>
    <row r="1231" spans="2:12">
      <c r="B1231" s="55"/>
      <c r="C1231" s="55"/>
      <c r="D1231" s="55"/>
      <c r="E1231" s="55"/>
      <c r="F1231" s="55"/>
      <c r="G1231" s="55"/>
      <c r="H1231" s="55"/>
      <c r="I1231" s="55"/>
      <c r="J1231" s="55"/>
      <c r="K1231" s="55"/>
      <c r="L1231" s="55"/>
    </row>
    <row r="1232" spans="2:12">
      <c r="B1232" s="55"/>
      <c r="C1232" s="55"/>
      <c r="D1232" s="55"/>
      <c r="E1232" s="55"/>
      <c r="F1232" s="55"/>
      <c r="G1232" s="55"/>
      <c r="H1232" s="55"/>
      <c r="I1232" s="55"/>
      <c r="J1232" s="55"/>
      <c r="K1232" s="55"/>
      <c r="L1232" s="55"/>
    </row>
    <row r="1233" spans="2:12">
      <c r="B1233" s="55"/>
      <c r="C1233" s="55"/>
      <c r="D1233" s="55"/>
      <c r="E1233" s="55"/>
      <c r="F1233" s="55"/>
      <c r="G1233" s="55"/>
      <c r="H1233" s="55"/>
      <c r="I1233" s="55"/>
      <c r="J1233" s="55"/>
      <c r="K1233" s="55"/>
      <c r="L1233" s="55"/>
    </row>
    <row r="1234" spans="2:12">
      <c r="B1234" s="55"/>
      <c r="C1234" s="55"/>
      <c r="D1234" s="55"/>
      <c r="E1234" s="55"/>
      <c r="F1234" s="55"/>
      <c r="G1234" s="55"/>
      <c r="H1234" s="55"/>
      <c r="I1234" s="55"/>
      <c r="J1234" s="55"/>
      <c r="K1234" s="55"/>
      <c r="L1234" s="55"/>
    </row>
    <row r="1235" spans="2:12">
      <c r="B1235" s="55"/>
      <c r="C1235" s="55"/>
      <c r="D1235" s="55"/>
      <c r="E1235" s="55"/>
      <c r="F1235" s="55"/>
      <c r="G1235" s="55"/>
      <c r="H1235" s="55"/>
      <c r="I1235" s="55"/>
      <c r="J1235" s="55"/>
      <c r="K1235" s="55"/>
      <c r="L1235" s="55"/>
    </row>
    <row r="1236" spans="2:12">
      <c r="B1236" s="55"/>
      <c r="C1236" s="55"/>
      <c r="D1236" s="55"/>
      <c r="E1236" s="55"/>
      <c r="F1236" s="55"/>
      <c r="G1236" s="55"/>
      <c r="H1236" s="55"/>
      <c r="I1236" s="55"/>
      <c r="J1236" s="55"/>
      <c r="K1236" s="55"/>
      <c r="L1236" s="55"/>
    </row>
    <row r="1237" spans="2:12">
      <c r="B1237" s="55"/>
      <c r="C1237" s="55"/>
      <c r="D1237" s="55"/>
      <c r="E1237" s="55"/>
      <c r="F1237" s="55"/>
      <c r="G1237" s="55"/>
      <c r="H1237" s="55"/>
      <c r="I1237" s="55"/>
      <c r="J1237" s="55"/>
      <c r="K1237" s="55"/>
      <c r="L1237" s="55"/>
    </row>
    <row r="1238" spans="2:12">
      <c r="B1238" s="55"/>
      <c r="C1238" s="55"/>
      <c r="D1238" s="55"/>
      <c r="E1238" s="55"/>
      <c r="F1238" s="55"/>
      <c r="G1238" s="55"/>
      <c r="H1238" s="55"/>
      <c r="I1238" s="55"/>
      <c r="J1238" s="55"/>
      <c r="K1238" s="55"/>
      <c r="L1238" s="55"/>
    </row>
    <row r="1239" spans="2:12">
      <c r="B1239" s="55"/>
      <c r="C1239" s="55"/>
      <c r="D1239" s="55"/>
      <c r="E1239" s="55"/>
      <c r="F1239" s="55"/>
      <c r="G1239" s="55"/>
      <c r="H1239" s="55"/>
      <c r="I1239" s="55"/>
      <c r="J1239" s="55"/>
      <c r="K1239" s="55"/>
      <c r="L1239" s="55"/>
    </row>
    <row r="1240" spans="2:12">
      <c r="B1240" s="55"/>
      <c r="C1240" s="55"/>
      <c r="D1240" s="55"/>
      <c r="E1240" s="55"/>
      <c r="F1240" s="55"/>
      <c r="G1240" s="55"/>
      <c r="H1240" s="55"/>
      <c r="I1240" s="55"/>
      <c r="J1240" s="55"/>
      <c r="K1240" s="55"/>
      <c r="L1240" s="55"/>
    </row>
    <row r="1241" spans="2:12">
      <c r="B1241" s="55"/>
      <c r="C1241" s="55"/>
      <c r="D1241" s="55"/>
      <c r="E1241" s="55"/>
      <c r="F1241" s="55"/>
      <c r="G1241" s="55"/>
      <c r="H1241" s="55"/>
      <c r="I1241" s="55"/>
      <c r="J1241" s="55"/>
      <c r="K1241" s="55"/>
      <c r="L1241" s="55"/>
    </row>
    <row r="1242" spans="2:12">
      <c r="B1242" s="55"/>
      <c r="C1242" s="55"/>
      <c r="D1242" s="55"/>
      <c r="E1242" s="55"/>
      <c r="F1242" s="55"/>
      <c r="G1242" s="55"/>
      <c r="H1242" s="55"/>
      <c r="I1242" s="55"/>
      <c r="J1242" s="55"/>
      <c r="K1242" s="55"/>
      <c r="L1242" s="55"/>
    </row>
    <row r="1243" spans="2:12">
      <c r="B1243" s="55"/>
      <c r="C1243" s="55"/>
      <c r="D1243" s="55"/>
      <c r="E1243" s="55"/>
      <c r="F1243" s="55"/>
      <c r="G1243" s="55"/>
      <c r="H1243" s="55"/>
      <c r="I1243" s="55"/>
      <c r="J1243" s="55"/>
      <c r="K1243" s="55"/>
      <c r="L1243" s="55"/>
    </row>
    <row r="1244" spans="2:12">
      <c r="B1244" s="55"/>
      <c r="C1244" s="55"/>
      <c r="D1244" s="55"/>
      <c r="E1244" s="55"/>
      <c r="F1244" s="55"/>
      <c r="G1244" s="55"/>
      <c r="H1244" s="55"/>
      <c r="I1244" s="55"/>
      <c r="J1244" s="55"/>
      <c r="K1244" s="55"/>
      <c r="L1244" s="55"/>
    </row>
    <row r="1245" spans="2:12">
      <c r="B1245" s="55"/>
      <c r="C1245" s="55"/>
      <c r="D1245" s="55"/>
      <c r="E1245" s="55"/>
      <c r="F1245" s="55"/>
      <c r="G1245" s="55"/>
      <c r="H1245" s="55"/>
      <c r="I1245" s="55"/>
      <c r="J1245" s="55"/>
      <c r="K1245" s="55"/>
      <c r="L1245" s="55"/>
    </row>
    <row r="1246" spans="2:12">
      <c r="B1246" s="55"/>
      <c r="C1246" s="55"/>
      <c r="D1246" s="55"/>
      <c r="E1246" s="55"/>
      <c r="F1246" s="55"/>
      <c r="G1246" s="55"/>
      <c r="H1246" s="55"/>
      <c r="I1246" s="55"/>
      <c r="J1246" s="55"/>
      <c r="K1246" s="55"/>
      <c r="L1246" s="55"/>
    </row>
    <row r="1247" spans="2:12">
      <c r="B1247" s="55"/>
      <c r="C1247" s="55"/>
      <c r="D1247" s="55"/>
      <c r="E1247" s="55"/>
      <c r="F1247" s="55"/>
      <c r="G1247" s="55"/>
      <c r="H1247" s="55"/>
      <c r="I1247" s="55"/>
      <c r="J1247" s="55"/>
      <c r="K1247" s="55"/>
      <c r="L1247" s="55"/>
    </row>
    <row r="1248" spans="2:12">
      <c r="B1248" s="55"/>
      <c r="C1248" s="55"/>
      <c r="D1248" s="55"/>
      <c r="E1248" s="55"/>
      <c r="F1248" s="55"/>
      <c r="G1248" s="55"/>
      <c r="H1248" s="55"/>
      <c r="I1248" s="55"/>
      <c r="J1248" s="55"/>
      <c r="K1248" s="55"/>
      <c r="L1248" s="55"/>
    </row>
    <row r="1249" spans="2:12">
      <c r="B1249" s="55"/>
      <c r="C1249" s="55"/>
      <c r="D1249" s="55"/>
      <c r="E1249" s="55"/>
      <c r="F1249" s="55"/>
      <c r="G1249" s="55"/>
      <c r="H1249" s="55"/>
      <c r="I1249" s="55"/>
      <c r="J1249" s="55"/>
      <c r="K1249" s="55"/>
      <c r="L1249" s="55"/>
    </row>
    <row r="1250" spans="2:12">
      <c r="B1250" s="55"/>
      <c r="C1250" s="55"/>
      <c r="D1250" s="55"/>
      <c r="E1250" s="55"/>
      <c r="F1250" s="55"/>
      <c r="G1250" s="55"/>
      <c r="H1250" s="55"/>
      <c r="I1250" s="55"/>
      <c r="J1250" s="55"/>
      <c r="K1250" s="55"/>
      <c r="L1250" s="55"/>
    </row>
    <row r="1251" spans="2:12">
      <c r="B1251" s="55"/>
      <c r="C1251" s="55"/>
      <c r="D1251" s="55"/>
      <c r="E1251" s="55"/>
      <c r="F1251" s="55"/>
      <c r="G1251" s="55"/>
      <c r="H1251" s="55"/>
      <c r="I1251" s="55"/>
      <c r="J1251" s="55"/>
      <c r="K1251" s="55"/>
      <c r="L1251" s="55"/>
    </row>
    <row r="1252" spans="2:12">
      <c r="B1252" s="55"/>
      <c r="C1252" s="55"/>
      <c r="D1252" s="55"/>
      <c r="E1252" s="55"/>
      <c r="F1252" s="55"/>
      <c r="G1252" s="55"/>
      <c r="H1252" s="55"/>
      <c r="I1252" s="55"/>
      <c r="J1252" s="55"/>
      <c r="K1252" s="55"/>
      <c r="L1252" s="55"/>
    </row>
    <row r="1253" spans="2:12">
      <c r="B1253" s="55"/>
      <c r="C1253" s="55"/>
      <c r="D1253" s="55"/>
      <c r="E1253" s="55"/>
      <c r="F1253" s="55"/>
      <c r="G1253" s="55"/>
      <c r="H1253" s="55"/>
      <c r="I1253" s="55"/>
      <c r="J1253" s="55"/>
      <c r="K1253" s="55"/>
      <c r="L1253" s="55"/>
    </row>
    <row r="1254" spans="2:12">
      <c r="B1254" s="55"/>
      <c r="C1254" s="55"/>
      <c r="D1254" s="55"/>
      <c r="E1254" s="55"/>
      <c r="F1254" s="55"/>
      <c r="G1254" s="55"/>
      <c r="H1254" s="55"/>
      <c r="I1254" s="55"/>
      <c r="J1254" s="55"/>
      <c r="K1254" s="55"/>
      <c r="L1254" s="55"/>
    </row>
    <row r="1255" spans="2:12">
      <c r="B1255" s="55"/>
      <c r="C1255" s="55"/>
      <c r="D1255" s="55"/>
      <c r="E1255" s="55"/>
      <c r="F1255" s="55"/>
      <c r="G1255" s="55"/>
      <c r="H1255" s="55"/>
      <c r="I1255" s="55"/>
      <c r="J1255" s="55"/>
      <c r="K1255" s="55"/>
      <c r="L1255" s="55"/>
    </row>
    <row r="1256" spans="2:12">
      <c r="B1256" s="55"/>
      <c r="C1256" s="55"/>
      <c r="D1256" s="55"/>
      <c r="E1256" s="55"/>
      <c r="F1256" s="55"/>
      <c r="G1256" s="55"/>
      <c r="H1256" s="55"/>
      <c r="I1256" s="55"/>
      <c r="J1256" s="55"/>
      <c r="K1256" s="55"/>
      <c r="L1256" s="55"/>
    </row>
    <row r="1257" spans="2:12">
      <c r="B1257" s="55"/>
      <c r="C1257" s="55"/>
      <c r="D1257" s="55"/>
      <c r="E1257" s="55"/>
      <c r="F1257" s="55"/>
      <c r="G1257" s="55"/>
      <c r="H1257" s="55"/>
      <c r="I1257" s="55"/>
      <c r="J1257" s="55"/>
      <c r="K1257" s="55"/>
      <c r="L1257" s="55"/>
    </row>
    <row r="1258" spans="2:12">
      <c r="B1258" s="55"/>
      <c r="C1258" s="55"/>
      <c r="D1258" s="55"/>
      <c r="E1258" s="55"/>
      <c r="F1258" s="55"/>
      <c r="G1258" s="55"/>
      <c r="H1258" s="55"/>
      <c r="I1258" s="55"/>
      <c r="J1258" s="55"/>
      <c r="K1258" s="55"/>
      <c r="L1258" s="55"/>
    </row>
    <row r="1259" spans="2:12">
      <c r="B1259" s="55"/>
      <c r="C1259" s="55"/>
      <c r="D1259" s="55"/>
      <c r="E1259" s="55"/>
      <c r="F1259" s="55"/>
      <c r="G1259" s="55"/>
      <c r="H1259" s="55"/>
      <c r="I1259" s="55"/>
      <c r="J1259" s="55"/>
      <c r="K1259" s="55"/>
      <c r="L1259" s="55"/>
    </row>
    <row r="1260" spans="2:12">
      <c r="B1260" s="55"/>
      <c r="C1260" s="55"/>
      <c r="D1260" s="55"/>
      <c r="E1260" s="55"/>
      <c r="F1260" s="55"/>
      <c r="G1260" s="55"/>
      <c r="H1260" s="55"/>
      <c r="I1260" s="55"/>
      <c r="J1260" s="55"/>
      <c r="K1260" s="55"/>
      <c r="L1260" s="55"/>
    </row>
    <row r="1261" spans="2:12">
      <c r="B1261" s="55"/>
      <c r="C1261" s="55"/>
      <c r="D1261" s="55"/>
      <c r="E1261" s="55"/>
      <c r="F1261" s="55"/>
      <c r="G1261" s="55"/>
      <c r="H1261" s="55"/>
      <c r="I1261" s="55"/>
      <c r="J1261" s="55"/>
      <c r="K1261" s="55"/>
      <c r="L1261" s="55"/>
    </row>
    <row r="1262" spans="2:12">
      <c r="B1262" s="55"/>
      <c r="C1262" s="55"/>
      <c r="D1262" s="55"/>
      <c r="E1262" s="55"/>
      <c r="F1262" s="55"/>
      <c r="G1262" s="55"/>
      <c r="H1262" s="55"/>
      <c r="I1262" s="55"/>
      <c r="J1262" s="55"/>
      <c r="K1262" s="55"/>
      <c r="L1262" s="55"/>
    </row>
    <row r="1263" spans="2:12">
      <c r="B1263" s="55"/>
      <c r="C1263" s="55"/>
      <c r="D1263" s="55"/>
      <c r="E1263" s="55"/>
      <c r="F1263" s="55"/>
      <c r="G1263" s="55"/>
      <c r="H1263" s="55"/>
      <c r="I1263" s="55"/>
      <c r="J1263" s="55"/>
      <c r="K1263" s="55"/>
      <c r="L1263" s="55"/>
    </row>
    <row r="1264" spans="2:12">
      <c r="B1264" s="55"/>
      <c r="C1264" s="55"/>
      <c r="D1264" s="55"/>
      <c r="E1264" s="55"/>
      <c r="F1264" s="55"/>
      <c r="G1264" s="55"/>
      <c r="H1264" s="55"/>
      <c r="I1264" s="55"/>
      <c r="J1264" s="55"/>
      <c r="K1264" s="55"/>
      <c r="L1264" s="55"/>
    </row>
    <row r="1265" spans="2:12">
      <c r="B1265" s="55"/>
      <c r="C1265" s="55"/>
      <c r="D1265" s="55"/>
      <c r="E1265" s="55"/>
      <c r="F1265" s="55"/>
      <c r="G1265" s="55"/>
      <c r="H1265" s="55"/>
      <c r="I1265" s="55"/>
      <c r="J1265" s="55"/>
      <c r="K1265" s="55"/>
      <c r="L1265" s="55"/>
    </row>
    <row r="1266" spans="2:12">
      <c r="B1266" s="55"/>
      <c r="C1266" s="55"/>
      <c r="D1266" s="55"/>
      <c r="E1266" s="55"/>
      <c r="F1266" s="55"/>
      <c r="G1266" s="55"/>
      <c r="H1266" s="55"/>
      <c r="I1266" s="55"/>
      <c r="J1266" s="55"/>
      <c r="K1266" s="55"/>
      <c r="L1266" s="55"/>
    </row>
    <row r="1267" spans="2:12">
      <c r="B1267" s="55"/>
      <c r="C1267" s="55"/>
      <c r="D1267" s="55"/>
      <c r="E1267" s="55"/>
      <c r="F1267" s="55"/>
      <c r="G1267" s="55"/>
      <c r="H1267" s="55"/>
      <c r="I1267" s="55"/>
      <c r="J1267" s="55"/>
      <c r="K1267" s="55"/>
      <c r="L1267" s="55"/>
    </row>
    <row r="1268" spans="2:12">
      <c r="B1268" s="55"/>
      <c r="C1268" s="55"/>
      <c r="D1268" s="55"/>
      <c r="E1268" s="55"/>
      <c r="F1268" s="55"/>
      <c r="G1268" s="55"/>
      <c r="H1268" s="55"/>
      <c r="I1268" s="55"/>
      <c r="J1268" s="55"/>
      <c r="K1268" s="55"/>
      <c r="L1268" s="55"/>
    </row>
    <row r="1269" spans="2:12">
      <c r="B1269" s="55"/>
      <c r="C1269" s="55"/>
      <c r="D1269" s="55"/>
      <c r="E1269" s="55"/>
      <c r="F1269" s="55"/>
      <c r="G1269" s="55"/>
      <c r="H1269" s="55"/>
      <c r="I1269" s="55"/>
      <c r="J1269" s="55"/>
      <c r="K1269" s="55"/>
      <c r="L1269" s="55"/>
    </row>
    <row r="1270" spans="2:12">
      <c r="B1270" s="55"/>
      <c r="C1270" s="55"/>
      <c r="D1270" s="55"/>
      <c r="E1270" s="55"/>
      <c r="F1270" s="55"/>
      <c r="G1270" s="55"/>
      <c r="H1270" s="55"/>
      <c r="I1270" s="55"/>
      <c r="J1270" s="55"/>
      <c r="K1270" s="55"/>
      <c r="L1270" s="55"/>
    </row>
    <row r="1271" spans="2:12">
      <c r="B1271" s="55"/>
      <c r="C1271" s="55"/>
      <c r="D1271" s="55"/>
      <c r="E1271" s="55"/>
      <c r="F1271" s="55"/>
      <c r="G1271" s="55"/>
      <c r="H1271" s="55"/>
      <c r="I1271" s="55"/>
      <c r="J1271" s="55"/>
      <c r="K1271" s="55"/>
      <c r="L1271" s="55"/>
    </row>
    <row r="1272" spans="2:12">
      <c r="B1272" s="55"/>
      <c r="C1272" s="55"/>
      <c r="D1272" s="55"/>
      <c r="E1272" s="55"/>
      <c r="F1272" s="55"/>
      <c r="G1272" s="55"/>
      <c r="H1272" s="55"/>
      <c r="I1272" s="55"/>
      <c r="J1272" s="55"/>
      <c r="K1272" s="55"/>
      <c r="L1272" s="55"/>
    </row>
    <row r="1273" spans="2:12">
      <c r="B1273" s="55"/>
      <c r="C1273" s="55"/>
      <c r="D1273" s="55"/>
      <c r="E1273" s="55"/>
      <c r="F1273" s="55"/>
      <c r="G1273" s="55"/>
      <c r="H1273" s="55"/>
      <c r="I1273" s="55"/>
      <c r="J1273" s="55"/>
      <c r="K1273" s="55"/>
      <c r="L1273" s="55"/>
    </row>
    <row r="1274" spans="2:12">
      <c r="B1274" s="55"/>
      <c r="C1274" s="55"/>
      <c r="D1274" s="55"/>
      <c r="E1274" s="55"/>
      <c r="F1274" s="55"/>
      <c r="G1274" s="55"/>
      <c r="H1274" s="55"/>
      <c r="I1274" s="55"/>
      <c r="J1274" s="55"/>
      <c r="K1274" s="55"/>
      <c r="L1274" s="55"/>
    </row>
    <row r="1275" spans="2:12">
      <c r="B1275" s="55"/>
      <c r="C1275" s="55"/>
      <c r="D1275" s="55"/>
      <c r="E1275" s="55"/>
      <c r="F1275" s="55"/>
      <c r="G1275" s="55"/>
      <c r="H1275" s="55"/>
      <c r="I1275" s="55"/>
      <c r="J1275" s="55"/>
      <c r="K1275" s="55"/>
      <c r="L1275" s="55"/>
    </row>
    <row r="1276" spans="2:12">
      <c r="B1276" s="55"/>
      <c r="C1276" s="55"/>
      <c r="D1276" s="55"/>
      <c r="E1276" s="55"/>
      <c r="F1276" s="55"/>
      <c r="G1276" s="55"/>
      <c r="H1276" s="55"/>
      <c r="I1276" s="55"/>
      <c r="J1276" s="55"/>
      <c r="K1276" s="55"/>
      <c r="L1276" s="55"/>
    </row>
    <row r="1277" spans="2:12">
      <c r="B1277" s="55"/>
      <c r="C1277" s="55"/>
      <c r="D1277" s="55"/>
      <c r="E1277" s="55"/>
      <c r="F1277" s="55"/>
      <c r="G1277" s="55"/>
      <c r="H1277" s="55"/>
      <c r="I1277" s="55"/>
      <c r="J1277" s="55"/>
      <c r="K1277" s="55"/>
      <c r="L1277" s="55"/>
    </row>
    <row r="1278" spans="2:12">
      <c r="B1278" s="55"/>
      <c r="C1278" s="55"/>
      <c r="D1278" s="55"/>
      <c r="E1278" s="55"/>
      <c r="F1278" s="55"/>
      <c r="G1278" s="55"/>
      <c r="H1278" s="55"/>
      <c r="I1278" s="55"/>
      <c r="J1278" s="55"/>
      <c r="K1278" s="55"/>
      <c r="L1278" s="55"/>
    </row>
    <row r="1279" spans="2:12">
      <c r="B1279" s="55"/>
      <c r="C1279" s="55"/>
      <c r="D1279" s="55"/>
      <c r="E1279" s="55"/>
      <c r="F1279" s="55"/>
      <c r="G1279" s="55"/>
      <c r="H1279" s="55"/>
      <c r="I1279" s="55"/>
      <c r="J1279" s="55"/>
      <c r="K1279" s="55"/>
      <c r="L1279" s="55"/>
    </row>
    <row r="1280" spans="2:12">
      <c r="B1280" s="55"/>
      <c r="C1280" s="55"/>
      <c r="D1280" s="55"/>
      <c r="E1280" s="55"/>
      <c r="F1280" s="55"/>
      <c r="G1280" s="55"/>
      <c r="H1280" s="55"/>
      <c r="I1280" s="55"/>
      <c r="J1280" s="55"/>
      <c r="K1280" s="55"/>
      <c r="L1280" s="55"/>
    </row>
    <row r="1281" spans="2:12">
      <c r="B1281" s="55"/>
      <c r="C1281" s="55"/>
      <c r="D1281" s="55"/>
      <c r="E1281" s="55"/>
      <c r="F1281" s="55"/>
      <c r="G1281" s="55"/>
      <c r="H1281" s="55"/>
      <c r="I1281" s="55"/>
      <c r="J1281" s="55"/>
      <c r="K1281" s="55"/>
      <c r="L1281" s="55"/>
    </row>
    <row r="1282" spans="2:12">
      <c r="B1282" s="55"/>
      <c r="C1282" s="55"/>
      <c r="D1282" s="55"/>
      <c r="E1282" s="55"/>
      <c r="F1282" s="55"/>
      <c r="G1282" s="55"/>
      <c r="H1282" s="55"/>
      <c r="I1282" s="55"/>
      <c r="J1282" s="55"/>
      <c r="K1282" s="55"/>
      <c r="L1282" s="55"/>
    </row>
    <row r="1283" spans="2:12">
      <c r="B1283" s="55"/>
      <c r="C1283" s="55"/>
      <c r="D1283" s="55"/>
      <c r="E1283" s="55"/>
      <c r="F1283" s="55"/>
      <c r="G1283" s="55"/>
      <c r="H1283" s="55"/>
      <c r="I1283" s="55"/>
      <c r="J1283" s="55"/>
      <c r="K1283" s="55"/>
      <c r="L1283" s="55"/>
    </row>
    <row r="1284" spans="2:12">
      <c r="B1284" s="55"/>
      <c r="C1284" s="55"/>
      <c r="D1284" s="55"/>
      <c r="E1284" s="55"/>
      <c r="F1284" s="55"/>
      <c r="G1284" s="55"/>
      <c r="H1284" s="55"/>
      <c r="I1284" s="55"/>
      <c r="J1284" s="55"/>
      <c r="K1284" s="55"/>
      <c r="L1284" s="55"/>
    </row>
    <row r="1285" spans="2:12">
      <c r="B1285" s="55"/>
      <c r="C1285" s="55"/>
      <c r="D1285" s="55"/>
      <c r="E1285" s="55"/>
      <c r="F1285" s="55"/>
      <c r="G1285" s="55"/>
      <c r="H1285" s="55"/>
      <c r="I1285" s="55"/>
      <c r="J1285" s="55"/>
      <c r="K1285" s="55"/>
      <c r="L1285" s="55"/>
    </row>
    <row r="1286" spans="2:12">
      <c r="B1286" s="55"/>
      <c r="C1286" s="55"/>
      <c r="D1286" s="55"/>
      <c r="E1286" s="55"/>
      <c r="F1286" s="55"/>
      <c r="G1286" s="55"/>
      <c r="H1286" s="55"/>
      <c r="I1286" s="55"/>
      <c r="J1286" s="55"/>
      <c r="K1286" s="55"/>
      <c r="L1286" s="55"/>
    </row>
    <row r="1287" spans="2:12">
      <c r="B1287" s="55"/>
      <c r="C1287" s="55"/>
      <c r="D1287" s="55"/>
      <c r="E1287" s="55"/>
      <c r="F1287" s="55"/>
      <c r="G1287" s="55"/>
      <c r="H1287" s="55"/>
      <c r="I1287" s="55"/>
      <c r="J1287" s="55"/>
      <c r="K1287" s="55"/>
      <c r="L1287" s="55"/>
    </row>
    <row r="1288" spans="2:12">
      <c r="B1288" s="55"/>
      <c r="C1288" s="55"/>
      <c r="D1288" s="55"/>
      <c r="E1288" s="55"/>
      <c r="F1288" s="55"/>
      <c r="G1288" s="55"/>
      <c r="H1288" s="55"/>
      <c r="I1288" s="55"/>
      <c r="J1288" s="55"/>
      <c r="K1288" s="55"/>
      <c r="L1288" s="55"/>
    </row>
    <row r="1289" spans="2:12">
      <c r="B1289" s="55"/>
      <c r="C1289" s="55"/>
      <c r="D1289" s="55"/>
      <c r="E1289" s="55"/>
      <c r="F1289" s="55"/>
      <c r="G1289" s="55"/>
      <c r="H1289" s="55"/>
      <c r="I1289" s="55"/>
      <c r="J1289" s="55"/>
      <c r="K1289" s="55"/>
      <c r="L1289" s="55"/>
    </row>
    <row r="1290" spans="2:12">
      <c r="B1290" s="55"/>
      <c r="C1290" s="55"/>
      <c r="D1290" s="55"/>
      <c r="E1290" s="55"/>
      <c r="F1290" s="55"/>
      <c r="G1290" s="55"/>
      <c r="H1290" s="55"/>
      <c r="I1290" s="55"/>
      <c r="J1290" s="55"/>
      <c r="K1290" s="55"/>
      <c r="L1290" s="55"/>
    </row>
    <row r="1291" spans="2:12">
      <c r="B1291" s="55"/>
      <c r="C1291" s="55"/>
      <c r="D1291" s="55"/>
      <c r="E1291" s="55"/>
      <c r="F1291" s="55"/>
      <c r="G1291" s="55"/>
      <c r="H1291" s="55"/>
      <c r="I1291" s="55"/>
      <c r="J1291" s="55"/>
      <c r="K1291" s="55"/>
      <c r="L1291" s="55"/>
    </row>
    <row r="1292" spans="2:12">
      <c r="B1292" s="55"/>
      <c r="C1292" s="55"/>
      <c r="D1292" s="55"/>
      <c r="E1292" s="55"/>
      <c r="F1292" s="55"/>
      <c r="G1292" s="55"/>
      <c r="H1292" s="55"/>
      <c r="I1292" s="55"/>
      <c r="J1292" s="55"/>
      <c r="K1292" s="55"/>
      <c r="L1292" s="55"/>
    </row>
    <row r="1293" spans="2:12">
      <c r="B1293" s="55"/>
      <c r="C1293" s="55"/>
      <c r="D1293" s="55"/>
      <c r="E1293" s="55"/>
      <c r="F1293" s="55"/>
      <c r="G1293" s="55"/>
      <c r="H1293" s="55"/>
      <c r="I1293" s="55"/>
      <c r="J1293" s="55"/>
      <c r="K1293" s="55"/>
      <c r="L1293" s="55"/>
    </row>
    <row r="1294" spans="2:12">
      <c r="B1294" s="55"/>
      <c r="C1294" s="55"/>
      <c r="D1294" s="55"/>
      <c r="E1294" s="55"/>
      <c r="F1294" s="55"/>
      <c r="G1294" s="55"/>
      <c r="H1294" s="55"/>
      <c r="I1294" s="55"/>
      <c r="J1294" s="55"/>
      <c r="K1294" s="55"/>
      <c r="L1294" s="55"/>
    </row>
    <row r="1295" spans="2:12">
      <c r="B1295" s="55"/>
      <c r="C1295" s="55"/>
      <c r="D1295" s="55"/>
      <c r="E1295" s="55"/>
      <c r="F1295" s="55"/>
      <c r="G1295" s="55"/>
      <c r="H1295" s="55"/>
      <c r="I1295" s="55"/>
      <c r="J1295" s="55"/>
      <c r="K1295" s="55"/>
      <c r="L1295" s="55"/>
    </row>
    <row r="1296" spans="2:12">
      <c r="B1296" s="55"/>
      <c r="C1296" s="55"/>
      <c r="D1296" s="55"/>
      <c r="E1296" s="55"/>
      <c r="F1296" s="55"/>
      <c r="G1296" s="55"/>
      <c r="H1296" s="55"/>
      <c r="I1296" s="55"/>
      <c r="J1296" s="55"/>
      <c r="K1296" s="55"/>
      <c r="L1296" s="55"/>
    </row>
    <row r="1297" spans="2:12">
      <c r="B1297" s="55"/>
      <c r="C1297" s="55"/>
      <c r="D1297" s="55"/>
      <c r="E1297" s="55"/>
      <c r="F1297" s="55"/>
      <c r="G1297" s="55"/>
      <c r="H1297" s="55"/>
      <c r="I1297" s="55"/>
      <c r="J1297" s="55"/>
      <c r="K1297" s="55"/>
      <c r="L1297" s="55"/>
    </row>
    <row r="1298" spans="2:12">
      <c r="B1298" s="55"/>
      <c r="C1298" s="55"/>
      <c r="D1298" s="55"/>
      <c r="E1298" s="55"/>
      <c r="F1298" s="55"/>
      <c r="G1298" s="55"/>
      <c r="H1298" s="55"/>
      <c r="I1298" s="55"/>
      <c r="J1298" s="55"/>
      <c r="K1298" s="55"/>
      <c r="L1298" s="55"/>
    </row>
    <row r="1299" spans="2:12">
      <c r="B1299" s="55"/>
      <c r="C1299" s="55"/>
      <c r="D1299" s="55"/>
      <c r="E1299" s="55"/>
      <c r="F1299" s="55"/>
      <c r="G1299" s="55"/>
      <c r="H1299" s="55"/>
      <c r="I1299" s="55"/>
      <c r="J1299" s="55"/>
      <c r="K1299" s="55"/>
      <c r="L1299" s="55"/>
    </row>
    <row r="1300" spans="2:12">
      <c r="B1300" s="55"/>
      <c r="C1300" s="55"/>
      <c r="D1300" s="55"/>
      <c r="E1300" s="55"/>
      <c r="F1300" s="55"/>
      <c r="G1300" s="55"/>
      <c r="H1300" s="55"/>
      <c r="I1300" s="55"/>
      <c r="J1300" s="55"/>
      <c r="K1300" s="55"/>
      <c r="L1300" s="55"/>
    </row>
    <row r="1301" spans="2:12">
      <c r="B1301" s="55"/>
      <c r="C1301" s="55"/>
      <c r="D1301" s="55"/>
      <c r="E1301" s="55"/>
      <c r="F1301" s="55"/>
      <c r="G1301" s="55"/>
      <c r="H1301" s="55"/>
      <c r="I1301" s="55"/>
      <c r="J1301" s="55"/>
      <c r="K1301" s="55"/>
      <c r="L1301" s="55"/>
    </row>
    <row r="1302" spans="2:12">
      <c r="B1302" s="55"/>
      <c r="C1302" s="55"/>
      <c r="D1302" s="55"/>
      <c r="E1302" s="55"/>
      <c r="F1302" s="55"/>
      <c r="G1302" s="55"/>
      <c r="H1302" s="55"/>
      <c r="I1302" s="55"/>
      <c r="J1302" s="55"/>
      <c r="K1302" s="55"/>
      <c r="L1302" s="55"/>
    </row>
    <row r="1303" spans="2:12">
      <c r="B1303" s="55"/>
      <c r="C1303" s="55"/>
      <c r="D1303" s="55"/>
      <c r="E1303" s="55"/>
      <c r="F1303" s="55"/>
      <c r="G1303" s="55"/>
      <c r="H1303" s="55"/>
      <c r="I1303" s="55"/>
      <c r="J1303" s="55"/>
      <c r="K1303" s="55"/>
      <c r="L1303" s="55"/>
    </row>
    <row r="1304" spans="2:12">
      <c r="B1304" s="55"/>
      <c r="C1304" s="55"/>
      <c r="D1304" s="55"/>
      <c r="E1304" s="55"/>
      <c r="F1304" s="55"/>
      <c r="G1304" s="55"/>
      <c r="H1304" s="55"/>
      <c r="I1304" s="55"/>
      <c r="J1304" s="55"/>
      <c r="K1304" s="55"/>
      <c r="L1304" s="55"/>
    </row>
    <row r="1305" spans="2:12">
      <c r="B1305" s="55"/>
      <c r="C1305" s="55"/>
      <c r="D1305" s="55"/>
      <c r="E1305" s="55"/>
      <c r="F1305" s="55"/>
      <c r="G1305" s="55"/>
      <c r="H1305" s="55"/>
      <c r="I1305" s="55"/>
      <c r="J1305" s="55"/>
      <c r="K1305" s="55"/>
      <c r="L1305" s="55"/>
    </row>
    <row r="1306" spans="2:12">
      <c r="B1306" s="55"/>
      <c r="C1306" s="55"/>
      <c r="D1306" s="55"/>
      <c r="E1306" s="55"/>
      <c r="F1306" s="55"/>
      <c r="G1306" s="55"/>
      <c r="H1306" s="55"/>
      <c r="I1306" s="55"/>
      <c r="J1306" s="55"/>
      <c r="K1306" s="55"/>
      <c r="L1306" s="55"/>
    </row>
    <row r="1307" spans="2:12">
      <c r="B1307" s="55"/>
      <c r="C1307" s="55"/>
      <c r="D1307" s="55"/>
      <c r="E1307" s="55"/>
      <c r="F1307" s="55"/>
      <c r="G1307" s="55"/>
      <c r="H1307" s="55"/>
      <c r="I1307" s="55"/>
      <c r="J1307" s="55"/>
      <c r="K1307" s="55"/>
      <c r="L1307" s="55"/>
    </row>
    <row r="1308" spans="2:12">
      <c r="B1308" s="55"/>
      <c r="C1308" s="55"/>
      <c r="D1308" s="55"/>
      <c r="E1308" s="55"/>
      <c r="F1308" s="55"/>
      <c r="G1308" s="55"/>
      <c r="H1308" s="55"/>
      <c r="I1308" s="55"/>
      <c r="J1308" s="55"/>
      <c r="K1308" s="55"/>
      <c r="L1308" s="55"/>
    </row>
    <row r="1309" spans="2:12">
      <c r="B1309" s="55"/>
      <c r="C1309" s="55"/>
      <c r="D1309" s="55"/>
      <c r="E1309" s="55"/>
      <c r="F1309" s="55"/>
      <c r="G1309" s="55"/>
      <c r="H1309" s="55"/>
      <c r="I1309" s="55"/>
      <c r="J1309" s="55"/>
      <c r="K1309" s="55"/>
      <c r="L1309" s="55"/>
    </row>
    <row r="1310" spans="2:12">
      <c r="B1310" s="55"/>
      <c r="C1310" s="55"/>
      <c r="D1310" s="55"/>
      <c r="E1310" s="55"/>
      <c r="F1310" s="55"/>
      <c r="G1310" s="55"/>
      <c r="H1310" s="55"/>
      <c r="I1310" s="55"/>
      <c r="J1310" s="55"/>
      <c r="K1310" s="55"/>
      <c r="L1310" s="55"/>
    </row>
    <row r="1311" spans="2:12">
      <c r="B1311" s="55"/>
      <c r="C1311" s="55"/>
      <c r="D1311" s="55"/>
      <c r="E1311" s="55"/>
      <c r="F1311" s="55"/>
      <c r="G1311" s="55"/>
      <c r="H1311" s="55"/>
      <c r="I1311" s="55"/>
      <c r="J1311" s="55"/>
      <c r="K1311" s="55"/>
      <c r="L1311" s="55"/>
    </row>
    <row r="1312" spans="2:12">
      <c r="B1312" s="55"/>
      <c r="C1312" s="55"/>
      <c r="D1312" s="55"/>
      <c r="E1312" s="55"/>
      <c r="F1312" s="55"/>
      <c r="G1312" s="55"/>
      <c r="H1312" s="55"/>
      <c r="I1312" s="55"/>
      <c r="J1312" s="55"/>
      <c r="K1312" s="55"/>
      <c r="L1312" s="55"/>
    </row>
    <row r="1313" spans="2:12">
      <c r="B1313" s="55"/>
      <c r="C1313" s="55"/>
      <c r="D1313" s="55"/>
      <c r="E1313" s="55"/>
      <c r="F1313" s="55"/>
      <c r="G1313" s="55"/>
      <c r="H1313" s="55"/>
      <c r="I1313" s="55"/>
      <c r="J1313" s="55"/>
      <c r="K1313" s="55"/>
      <c r="L1313" s="55"/>
    </row>
    <row r="1314" spans="2:12">
      <c r="B1314" s="55"/>
      <c r="C1314" s="55"/>
      <c r="D1314" s="55"/>
      <c r="E1314" s="55"/>
      <c r="F1314" s="55"/>
      <c r="G1314" s="55"/>
      <c r="H1314" s="55"/>
      <c r="I1314" s="55"/>
      <c r="J1314" s="55"/>
      <c r="K1314" s="55"/>
      <c r="L1314" s="55"/>
    </row>
    <row r="1315" spans="2:12">
      <c r="B1315" s="55"/>
      <c r="C1315" s="55"/>
      <c r="D1315" s="55"/>
      <c r="E1315" s="55"/>
      <c r="F1315" s="55"/>
      <c r="G1315" s="55"/>
      <c r="H1315" s="55"/>
      <c r="I1315" s="55"/>
      <c r="J1315" s="55"/>
      <c r="K1315" s="55"/>
      <c r="L1315" s="55"/>
    </row>
    <row r="1316" spans="2:12">
      <c r="B1316" s="55"/>
      <c r="C1316" s="55"/>
      <c r="D1316" s="55"/>
      <c r="E1316" s="55"/>
      <c r="F1316" s="55"/>
      <c r="G1316" s="55"/>
      <c r="H1316" s="55"/>
      <c r="I1316" s="55"/>
      <c r="J1316" s="55"/>
      <c r="K1316" s="55"/>
      <c r="L1316" s="55"/>
    </row>
    <row r="1317" spans="2:12">
      <c r="B1317" s="55"/>
      <c r="C1317" s="55"/>
      <c r="D1317" s="55"/>
      <c r="E1317" s="55"/>
      <c r="F1317" s="55"/>
      <c r="G1317" s="55"/>
      <c r="H1317" s="55"/>
      <c r="I1317" s="55"/>
      <c r="J1317" s="55"/>
      <c r="K1317" s="55"/>
      <c r="L1317" s="55"/>
    </row>
    <row r="1318" spans="2:12">
      <c r="B1318" s="55"/>
      <c r="C1318" s="55"/>
      <c r="D1318" s="55"/>
      <c r="E1318" s="55"/>
      <c r="F1318" s="55"/>
      <c r="G1318" s="55"/>
      <c r="H1318" s="55"/>
      <c r="I1318" s="55"/>
      <c r="J1318" s="55"/>
      <c r="K1318" s="55"/>
      <c r="L1318" s="55"/>
    </row>
    <row r="1319" spans="2:12">
      <c r="B1319" s="55"/>
      <c r="C1319" s="55"/>
      <c r="D1319" s="55"/>
      <c r="E1319" s="55"/>
      <c r="F1319" s="55"/>
      <c r="G1319" s="55"/>
      <c r="H1319" s="55"/>
      <c r="I1319" s="55"/>
      <c r="J1319" s="55"/>
      <c r="K1319" s="55"/>
      <c r="L1319" s="55"/>
    </row>
    <row r="1320" spans="2:12">
      <c r="B1320" s="55"/>
      <c r="C1320" s="55"/>
      <c r="D1320" s="55"/>
      <c r="E1320" s="55"/>
      <c r="F1320" s="55"/>
      <c r="G1320" s="55"/>
      <c r="H1320" s="55"/>
      <c r="I1320" s="55"/>
      <c r="J1320" s="55"/>
      <c r="K1320" s="55"/>
      <c r="L1320" s="55"/>
    </row>
    <row r="1321" spans="2:12">
      <c r="B1321" s="55"/>
      <c r="C1321" s="55"/>
      <c r="D1321" s="55"/>
      <c r="E1321" s="55"/>
      <c r="F1321" s="55"/>
      <c r="G1321" s="55"/>
      <c r="H1321" s="55"/>
      <c r="I1321" s="55"/>
      <c r="J1321" s="55"/>
      <c r="K1321" s="55"/>
      <c r="L1321" s="55"/>
    </row>
    <row r="1322" spans="2:12">
      <c r="B1322" s="55"/>
      <c r="C1322" s="55"/>
      <c r="D1322" s="55"/>
      <c r="E1322" s="55"/>
      <c r="F1322" s="55"/>
      <c r="G1322" s="55"/>
      <c r="H1322" s="55"/>
      <c r="I1322" s="55"/>
      <c r="J1322" s="55"/>
      <c r="K1322" s="55"/>
      <c r="L1322" s="55"/>
    </row>
    <row r="1323" spans="2:12">
      <c r="B1323" s="55"/>
      <c r="C1323" s="55"/>
      <c r="D1323" s="55"/>
      <c r="E1323" s="55"/>
      <c r="F1323" s="55"/>
      <c r="G1323" s="55"/>
      <c r="H1323" s="55"/>
      <c r="I1323" s="55"/>
      <c r="J1323" s="55"/>
      <c r="K1323" s="55"/>
      <c r="L1323" s="55"/>
    </row>
    <row r="1324" spans="2:12">
      <c r="B1324" s="55"/>
      <c r="C1324" s="55"/>
      <c r="D1324" s="55"/>
      <c r="E1324" s="55"/>
      <c r="F1324" s="55"/>
      <c r="G1324" s="55"/>
      <c r="H1324" s="55"/>
      <c r="I1324" s="55"/>
      <c r="J1324" s="55"/>
      <c r="K1324" s="55"/>
      <c r="L1324" s="55"/>
    </row>
    <row r="1325" spans="2:12">
      <c r="B1325" s="55"/>
      <c r="C1325" s="55"/>
      <c r="D1325" s="55"/>
      <c r="E1325" s="55"/>
      <c r="F1325" s="55"/>
      <c r="G1325" s="55"/>
      <c r="H1325" s="55"/>
      <c r="I1325" s="55"/>
      <c r="J1325" s="55"/>
      <c r="K1325" s="55"/>
      <c r="L1325" s="55"/>
    </row>
    <row r="1326" spans="2:12">
      <c r="B1326" s="55"/>
      <c r="C1326" s="55"/>
      <c r="D1326" s="55"/>
      <c r="E1326" s="55"/>
      <c r="F1326" s="55"/>
      <c r="G1326" s="55"/>
      <c r="H1326" s="55"/>
      <c r="I1326" s="55"/>
      <c r="J1326" s="55"/>
      <c r="K1326" s="55"/>
      <c r="L1326" s="55"/>
    </row>
    <row r="1327" spans="2:12">
      <c r="B1327" s="55"/>
      <c r="C1327" s="55"/>
      <c r="D1327" s="55"/>
      <c r="E1327" s="55"/>
      <c r="F1327" s="55"/>
      <c r="G1327" s="55"/>
      <c r="H1327" s="55"/>
      <c r="I1327" s="55"/>
      <c r="J1327" s="55"/>
      <c r="K1327" s="55"/>
      <c r="L1327" s="55"/>
    </row>
    <row r="1328" spans="2:12">
      <c r="B1328" s="55"/>
      <c r="C1328" s="55"/>
      <c r="D1328" s="55"/>
      <c r="E1328" s="55"/>
      <c r="F1328" s="55"/>
      <c r="G1328" s="55"/>
      <c r="H1328" s="55"/>
      <c r="I1328" s="55"/>
      <c r="J1328" s="55"/>
      <c r="K1328" s="55"/>
      <c r="L1328" s="55"/>
    </row>
    <row r="1329" spans="2:12">
      <c r="B1329" s="55"/>
      <c r="C1329" s="55"/>
      <c r="D1329" s="55"/>
      <c r="E1329" s="55"/>
      <c r="F1329" s="55"/>
      <c r="G1329" s="55"/>
      <c r="H1329" s="55"/>
      <c r="I1329" s="55"/>
      <c r="J1329" s="55"/>
      <c r="K1329" s="55"/>
      <c r="L1329" s="55"/>
    </row>
    <row r="1330" spans="2:12">
      <c r="B1330" s="55"/>
      <c r="C1330" s="55"/>
      <c r="D1330" s="55"/>
      <c r="E1330" s="55"/>
      <c r="F1330" s="55"/>
      <c r="G1330" s="55"/>
      <c r="H1330" s="55"/>
      <c r="I1330" s="55"/>
      <c r="J1330" s="55"/>
      <c r="K1330" s="55"/>
      <c r="L1330" s="55"/>
    </row>
    <row r="1331" spans="2:12">
      <c r="B1331" s="55"/>
      <c r="C1331" s="55"/>
      <c r="D1331" s="55"/>
      <c r="E1331" s="55"/>
      <c r="F1331" s="55"/>
      <c r="G1331" s="55"/>
      <c r="H1331" s="55"/>
      <c r="I1331" s="55"/>
      <c r="J1331" s="55"/>
      <c r="K1331" s="55"/>
      <c r="L1331" s="55"/>
    </row>
    <row r="1332" spans="2:12">
      <c r="B1332" s="55"/>
      <c r="C1332" s="55"/>
      <c r="D1332" s="55"/>
      <c r="E1332" s="55"/>
      <c r="F1332" s="55"/>
      <c r="G1332" s="55"/>
      <c r="H1332" s="55"/>
      <c r="I1332" s="55"/>
      <c r="J1332" s="55"/>
      <c r="K1332" s="55"/>
      <c r="L1332" s="55"/>
    </row>
    <row r="1333" spans="2:12">
      <c r="B1333" s="55"/>
      <c r="C1333" s="55"/>
      <c r="D1333" s="55"/>
      <c r="E1333" s="55"/>
      <c r="F1333" s="55"/>
      <c r="G1333" s="55"/>
      <c r="H1333" s="55"/>
      <c r="I1333" s="55"/>
      <c r="J1333" s="55"/>
      <c r="K1333" s="55"/>
      <c r="L1333" s="55"/>
    </row>
    <row r="1334" spans="2:12">
      <c r="B1334" s="55"/>
      <c r="C1334" s="55"/>
      <c r="D1334" s="55"/>
      <c r="E1334" s="55"/>
      <c r="F1334" s="55"/>
      <c r="G1334" s="55"/>
      <c r="H1334" s="55"/>
      <c r="I1334" s="55"/>
      <c r="J1334" s="55"/>
      <c r="K1334" s="55"/>
      <c r="L1334" s="55"/>
    </row>
    <row r="1335" spans="2:12">
      <c r="B1335" s="55"/>
      <c r="C1335" s="55"/>
      <c r="D1335" s="55"/>
      <c r="E1335" s="55"/>
      <c r="F1335" s="55"/>
      <c r="G1335" s="55"/>
      <c r="H1335" s="55"/>
      <c r="I1335" s="55"/>
      <c r="J1335" s="55"/>
      <c r="K1335" s="55"/>
      <c r="L1335" s="55"/>
    </row>
    <row r="1336" spans="2:12">
      <c r="B1336" s="55"/>
      <c r="C1336" s="55"/>
      <c r="D1336" s="55"/>
      <c r="E1336" s="55"/>
      <c r="F1336" s="55"/>
      <c r="G1336" s="55"/>
      <c r="H1336" s="55"/>
      <c r="I1336" s="55"/>
      <c r="J1336" s="55"/>
      <c r="K1336" s="55"/>
      <c r="L1336" s="55"/>
    </row>
    <row r="1337" spans="2:12">
      <c r="B1337" s="55"/>
      <c r="C1337" s="55"/>
      <c r="D1337" s="55"/>
      <c r="E1337" s="55"/>
      <c r="F1337" s="55"/>
      <c r="G1337" s="55"/>
      <c r="H1337" s="55"/>
      <c r="I1337" s="55"/>
      <c r="J1337" s="55"/>
      <c r="K1337" s="55"/>
      <c r="L1337" s="55"/>
    </row>
    <row r="1338" spans="2:12">
      <c r="B1338" s="55"/>
      <c r="C1338" s="55"/>
      <c r="D1338" s="55"/>
      <c r="E1338" s="55"/>
      <c r="F1338" s="55"/>
      <c r="G1338" s="55"/>
      <c r="H1338" s="55"/>
      <c r="I1338" s="55"/>
      <c r="J1338" s="55"/>
      <c r="K1338" s="55"/>
      <c r="L1338" s="55"/>
    </row>
    <row r="1339" spans="2:12">
      <c r="B1339" s="55"/>
      <c r="C1339" s="55"/>
      <c r="D1339" s="55"/>
      <c r="E1339" s="55"/>
      <c r="F1339" s="55"/>
      <c r="G1339" s="55"/>
      <c r="H1339" s="55"/>
      <c r="I1339" s="55"/>
      <c r="J1339" s="55"/>
      <c r="K1339" s="55"/>
      <c r="L1339" s="55"/>
    </row>
    <row r="1340" spans="2:12">
      <c r="B1340" s="55"/>
      <c r="C1340" s="55"/>
      <c r="D1340" s="55"/>
      <c r="E1340" s="55"/>
      <c r="F1340" s="55"/>
      <c r="G1340" s="55"/>
      <c r="H1340" s="55"/>
      <c r="I1340" s="55"/>
      <c r="J1340" s="55"/>
      <c r="K1340" s="55"/>
      <c r="L1340" s="55"/>
    </row>
    <row r="1341" spans="2:12">
      <c r="B1341" s="55"/>
      <c r="C1341" s="55"/>
      <c r="D1341" s="55"/>
      <c r="E1341" s="55"/>
      <c r="F1341" s="55"/>
      <c r="G1341" s="55"/>
      <c r="H1341" s="55"/>
      <c r="I1341" s="55"/>
      <c r="J1341" s="55"/>
      <c r="K1341" s="55"/>
      <c r="L1341" s="55"/>
    </row>
    <row r="1342" spans="2:12">
      <c r="B1342" s="55"/>
      <c r="C1342" s="55"/>
      <c r="D1342" s="55"/>
      <c r="E1342" s="55"/>
      <c r="F1342" s="55"/>
      <c r="G1342" s="55"/>
      <c r="H1342" s="55"/>
      <c r="I1342" s="55"/>
      <c r="J1342" s="55"/>
      <c r="K1342" s="55"/>
      <c r="L1342" s="55"/>
    </row>
    <row r="1343" spans="2:12"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</row>
    <row r="1344" spans="2:12">
      <c r="B1344" s="55"/>
      <c r="C1344" s="55"/>
      <c r="D1344" s="55"/>
      <c r="E1344" s="55"/>
      <c r="F1344" s="55"/>
      <c r="G1344" s="55"/>
      <c r="H1344" s="55"/>
      <c r="I1344" s="55"/>
      <c r="J1344" s="55"/>
      <c r="K1344" s="55"/>
      <c r="L1344" s="55"/>
    </row>
    <row r="1345" spans="2:12"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</row>
    <row r="1346" spans="2:12">
      <c r="B1346" s="55"/>
      <c r="C1346" s="55"/>
      <c r="D1346" s="55"/>
      <c r="E1346" s="55"/>
      <c r="F1346" s="55"/>
      <c r="G1346" s="55"/>
      <c r="H1346" s="55"/>
      <c r="I1346" s="55"/>
      <c r="J1346" s="55"/>
      <c r="K1346" s="55"/>
      <c r="L1346" s="55"/>
    </row>
    <row r="1347" spans="2:12">
      <c r="B1347" s="55"/>
      <c r="C1347" s="55"/>
      <c r="D1347" s="55"/>
      <c r="E1347" s="55"/>
      <c r="F1347" s="55"/>
      <c r="G1347" s="55"/>
      <c r="H1347" s="55"/>
      <c r="I1347" s="55"/>
      <c r="J1347" s="55"/>
      <c r="K1347" s="55"/>
      <c r="L1347" s="55"/>
    </row>
    <row r="1348" spans="2:12">
      <c r="B1348" s="55"/>
      <c r="C1348" s="55"/>
      <c r="D1348" s="55"/>
      <c r="E1348" s="55"/>
      <c r="F1348" s="55"/>
      <c r="G1348" s="55"/>
      <c r="H1348" s="55"/>
      <c r="I1348" s="55"/>
      <c r="J1348" s="55"/>
      <c r="K1348" s="55"/>
      <c r="L1348" s="55"/>
    </row>
    <row r="1349" spans="2:12">
      <c r="B1349" s="55"/>
      <c r="C1349" s="55"/>
      <c r="D1349" s="55"/>
      <c r="E1349" s="55"/>
      <c r="F1349" s="55"/>
      <c r="G1349" s="55"/>
      <c r="H1349" s="55"/>
      <c r="I1349" s="55"/>
      <c r="J1349" s="55"/>
      <c r="K1349" s="55"/>
      <c r="L1349" s="55"/>
    </row>
    <row r="1350" spans="2:12">
      <c r="B1350" s="55"/>
      <c r="C1350" s="55"/>
      <c r="D1350" s="55"/>
      <c r="E1350" s="55"/>
      <c r="F1350" s="55"/>
      <c r="G1350" s="55"/>
      <c r="H1350" s="55"/>
      <c r="I1350" s="55"/>
      <c r="J1350" s="55"/>
      <c r="K1350" s="55"/>
      <c r="L1350" s="55"/>
    </row>
    <row r="1351" spans="2:12">
      <c r="B1351" s="55"/>
      <c r="C1351" s="55"/>
      <c r="D1351" s="55"/>
      <c r="E1351" s="55"/>
      <c r="F1351" s="55"/>
      <c r="G1351" s="55"/>
      <c r="H1351" s="55"/>
      <c r="I1351" s="55"/>
      <c r="J1351" s="55"/>
      <c r="K1351" s="55"/>
      <c r="L1351" s="55"/>
    </row>
    <row r="1352" spans="2:12">
      <c r="B1352" s="55"/>
      <c r="C1352" s="55"/>
      <c r="D1352" s="55"/>
      <c r="E1352" s="55"/>
      <c r="F1352" s="55"/>
      <c r="G1352" s="55"/>
      <c r="H1352" s="55"/>
      <c r="I1352" s="55"/>
      <c r="J1352" s="55"/>
      <c r="K1352" s="55"/>
      <c r="L1352" s="55"/>
    </row>
    <row r="1353" spans="2:12"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</row>
    <row r="1354" spans="2:12">
      <c r="B1354" s="55"/>
      <c r="C1354" s="55"/>
      <c r="D1354" s="55"/>
      <c r="E1354" s="55"/>
      <c r="F1354" s="55"/>
      <c r="G1354" s="55"/>
      <c r="H1354" s="55"/>
      <c r="I1354" s="55"/>
      <c r="J1354" s="55"/>
      <c r="K1354" s="55"/>
      <c r="L1354" s="55"/>
    </row>
    <row r="1355" spans="2:12">
      <c r="B1355" s="55"/>
      <c r="C1355" s="55"/>
      <c r="D1355" s="55"/>
      <c r="E1355" s="55"/>
      <c r="F1355" s="55"/>
      <c r="G1355" s="55"/>
      <c r="H1355" s="55"/>
      <c r="I1355" s="55"/>
      <c r="J1355" s="55"/>
      <c r="K1355" s="55"/>
      <c r="L1355" s="55"/>
    </row>
    <row r="1356" spans="2:12">
      <c r="B1356" s="55"/>
      <c r="C1356" s="55"/>
      <c r="D1356" s="55"/>
      <c r="E1356" s="55"/>
      <c r="F1356" s="55"/>
      <c r="G1356" s="55"/>
      <c r="H1356" s="55"/>
      <c r="I1356" s="55"/>
      <c r="J1356" s="55"/>
      <c r="K1356" s="55"/>
      <c r="L1356" s="55"/>
    </row>
    <row r="1357" spans="2:12">
      <c r="B1357" s="55"/>
      <c r="C1357" s="55"/>
      <c r="D1357" s="55"/>
      <c r="E1357" s="55"/>
      <c r="F1357" s="55"/>
      <c r="G1357" s="55"/>
      <c r="H1357" s="55"/>
      <c r="I1357" s="55"/>
      <c r="J1357" s="55"/>
      <c r="K1357" s="55"/>
      <c r="L1357" s="55"/>
    </row>
    <row r="1358" spans="2:12">
      <c r="B1358" s="55"/>
      <c r="C1358" s="55"/>
      <c r="D1358" s="55"/>
      <c r="E1358" s="55"/>
      <c r="F1358" s="55"/>
      <c r="G1358" s="55"/>
      <c r="H1358" s="55"/>
      <c r="I1358" s="55"/>
      <c r="J1358" s="55"/>
      <c r="K1358" s="55"/>
      <c r="L1358" s="55"/>
    </row>
    <row r="1359" spans="2:12">
      <c r="B1359" s="55"/>
      <c r="C1359" s="55"/>
      <c r="D1359" s="55"/>
      <c r="E1359" s="55"/>
      <c r="F1359" s="55"/>
      <c r="G1359" s="55"/>
      <c r="H1359" s="55"/>
      <c r="I1359" s="55"/>
      <c r="J1359" s="55"/>
      <c r="K1359" s="55"/>
      <c r="L1359" s="55"/>
    </row>
    <row r="1360" spans="2:12">
      <c r="B1360" s="55"/>
      <c r="C1360" s="55"/>
      <c r="D1360" s="55"/>
      <c r="E1360" s="55"/>
      <c r="F1360" s="55"/>
      <c r="G1360" s="55"/>
      <c r="H1360" s="55"/>
      <c r="I1360" s="55"/>
      <c r="J1360" s="55"/>
      <c r="K1360" s="55"/>
      <c r="L1360" s="55"/>
    </row>
    <row r="1361" spans="2:12">
      <c r="B1361" s="55"/>
      <c r="C1361" s="55"/>
      <c r="D1361" s="55"/>
      <c r="E1361" s="55"/>
      <c r="F1361" s="55"/>
      <c r="G1361" s="55"/>
      <c r="H1361" s="55"/>
      <c r="I1361" s="55"/>
      <c r="J1361" s="55"/>
      <c r="K1361" s="55"/>
      <c r="L1361" s="55"/>
    </row>
    <row r="1362" spans="2:12">
      <c r="B1362" s="55"/>
      <c r="C1362" s="55"/>
      <c r="D1362" s="55"/>
      <c r="E1362" s="55"/>
      <c r="F1362" s="55"/>
      <c r="G1362" s="55"/>
      <c r="H1362" s="55"/>
      <c r="I1362" s="55"/>
      <c r="J1362" s="55"/>
      <c r="K1362" s="55"/>
      <c r="L1362" s="55"/>
    </row>
    <row r="1363" spans="2:12">
      <c r="B1363" s="55"/>
      <c r="C1363" s="55"/>
      <c r="D1363" s="55"/>
      <c r="E1363" s="55"/>
      <c r="F1363" s="55"/>
      <c r="G1363" s="55"/>
      <c r="H1363" s="55"/>
      <c r="I1363" s="55"/>
      <c r="J1363" s="55"/>
      <c r="K1363" s="55"/>
      <c r="L1363" s="55"/>
    </row>
    <row r="1364" spans="2:12">
      <c r="B1364" s="55"/>
      <c r="C1364" s="55"/>
      <c r="D1364" s="55"/>
      <c r="E1364" s="55"/>
      <c r="F1364" s="55"/>
      <c r="G1364" s="55"/>
      <c r="H1364" s="55"/>
      <c r="I1364" s="55"/>
      <c r="J1364" s="55"/>
      <c r="K1364" s="55"/>
      <c r="L1364" s="55"/>
    </row>
    <row r="1365" spans="2:12">
      <c r="B1365" s="55"/>
      <c r="C1365" s="55"/>
      <c r="D1365" s="55"/>
      <c r="E1365" s="55"/>
      <c r="F1365" s="55"/>
      <c r="G1365" s="55"/>
      <c r="H1365" s="55"/>
      <c r="I1365" s="55"/>
      <c r="J1365" s="55"/>
      <c r="K1365" s="55"/>
      <c r="L1365" s="55"/>
    </row>
    <row r="1366" spans="2:12">
      <c r="B1366" s="55"/>
      <c r="C1366" s="55"/>
      <c r="D1366" s="55"/>
      <c r="E1366" s="55"/>
      <c r="F1366" s="55"/>
      <c r="G1366" s="55"/>
      <c r="H1366" s="55"/>
      <c r="I1366" s="55"/>
      <c r="J1366" s="55"/>
      <c r="K1366" s="55"/>
      <c r="L1366" s="55"/>
    </row>
    <row r="1367" spans="2:12">
      <c r="B1367" s="55"/>
      <c r="C1367" s="55"/>
      <c r="D1367" s="55"/>
      <c r="E1367" s="55"/>
      <c r="F1367" s="55"/>
      <c r="G1367" s="55"/>
      <c r="H1367" s="55"/>
      <c r="I1367" s="55"/>
      <c r="J1367" s="55"/>
      <c r="K1367" s="55"/>
      <c r="L1367" s="55"/>
    </row>
    <row r="1368" spans="2:12">
      <c r="B1368" s="55"/>
      <c r="C1368" s="55"/>
      <c r="D1368" s="55"/>
      <c r="E1368" s="55"/>
      <c r="F1368" s="55"/>
      <c r="G1368" s="55"/>
      <c r="H1368" s="55"/>
      <c r="I1368" s="55"/>
      <c r="J1368" s="55"/>
      <c r="K1368" s="55"/>
      <c r="L1368" s="55"/>
    </row>
    <row r="1369" spans="2:12">
      <c r="B1369" s="55"/>
      <c r="C1369" s="55"/>
      <c r="D1369" s="55"/>
      <c r="E1369" s="55"/>
      <c r="F1369" s="55"/>
      <c r="G1369" s="55"/>
      <c r="H1369" s="55"/>
      <c r="I1369" s="55"/>
      <c r="J1369" s="55"/>
      <c r="K1369" s="55"/>
      <c r="L1369" s="55"/>
    </row>
    <row r="1370" spans="2:12">
      <c r="B1370" s="55"/>
      <c r="C1370" s="55"/>
      <c r="D1370" s="55"/>
      <c r="E1370" s="55"/>
      <c r="F1370" s="55"/>
      <c r="G1370" s="55"/>
      <c r="H1370" s="55"/>
      <c r="I1370" s="55"/>
      <c r="J1370" s="55"/>
      <c r="K1370" s="55"/>
      <c r="L1370" s="55"/>
    </row>
    <row r="1371" spans="2:12">
      <c r="B1371" s="55"/>
      <c r="C1371" s="55"/>
      <c r="D1371" s="55"/>
      <c r="E1371" s="55"/>
      <c r="F1371" s="55"/>
      <c r="G1371" s="55"/>
      <c r="H1371" s="55"/>
      <c r="I1371" s="55"/>
      <c r="J1371" s="55"/>
      <c r="K1371" s="55"/>
      <c r="L1371" s="55"/>
    </row>
    <row r="1372" spans="2:12"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</row>
    <row r="1373" spans="2:12"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</row>
    <row r="1374" spans="2:12">
      <c r="B1374" s="55"/>
      <c r="C1374" s="55"/>
      <c r="D1374" s="55"/>
      <c r="E1374" s="55"/>
      <c r="F1374" s="55"/>
      <c r="G1374" s="55"/>
      <c r="H1374" s="55"/>
      <c r="I1374" s="55"/>
      <c r="J1374" s="55"/>
      <c r="K1374" s="55"/>
      <c r="L1374" s="55"/>
    </row>
    <row r="1375" spans="2:12">
      <c r="B1375" s="55"/>
      <c r="C1375" s="55"/>
      <c r="D1375" s="55"/>
      <c r="E1375" s="55"/>
      <c r="F1375" s="55"/>
      <c r="G1375" s="55"/>
      <c r="H1375" s="55"/>
      <c r="I1375" s="55"/>
      <c r="J1375" s="55"/>
      <c r="K1375" s="55"/>
      <c r="L1375" s="55"/>
    </row>
    <row r="1376" spans="2:12">
      <c r="B1376" s="55"/>
      <c r="C1376" s="55"/>
      <c r="D1376" s="55"/>
      <c r="E1376" s="55"/>
      <c r="F1376" s="55"/>
      <c r="G1376" s="55"/>
      <c r="H1376" s="55"/>
      <c r="I1376" s="55"/>
      <c r="J1376" s="55"/>
      <c r="K1376" s="55"/>
      <c r="L1376" s="55"/>
    </row>
    <row r="1377" spans="2:12">
      <c r="B1377" s="55"/>
      <c r="C1377" s="55"/>
      <c r="D1377" s="55"/>
      <c r="E1377" s="55"/>
      <c r="F1377" s="55"/>
      <c r="G1377" s="55"/>
      <c r="H1377" s="55"/>
      <c r="I1377" s="55"/>
      <c r="J1377" s="55"/>
      <c r="K1377" s="55"/>
      <c r="L1377" s="55"/>
    </row>
    <row r="1378" spans="2:12">
      <c r="B1378" s="55"/>
      <c r="C1378" s="55"/>
      <c r="D1378" s="55"/>
      <c r="E1378" s="55"/>
      <c r="F1378" s="55"/>
      <c r="G1378" s="55"/>
      <c r="H1378" s="55"/>
      <c r="I1378" s="55"/>
      <c r="J1378" s="55"/>
      <c r="K1378" s="55"/>
      <c r="L1378" s="55"/>
    </row>
    <row r="1379" spans="2:12"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</row>
    <row r="1380" spans="2:12">
      <c r="B1380" s="55"/>
      <c r="C1380" s="55"/>
      <c r="D1380" s="55"/>
      <c r="E1380" s="55"/>
      <c r="F1380" s="55"/>
      <c r="G1380" s="55"/>
      <c r="H1380" s="55"/>
      <c r="I1380" s="55"/>
      <c r="J1380" s="55"/>
      <c r="K1380" s="55"/>
      <c r="L1380" s="55"/>
    </row>
    <row r="1381" spans="2:12">
      <c r="B1381" s="55"/>
      <c r="C1381" s="55"/>
      <c r="D1381" s="55"/>
      <c r="E1381" s="55"/>
      <c r="F1381" s="55"/>
      <c r="G1381" s="55"/>
      <c r="H1381" s="55"/>
      <c r="I1381" s="55"/>
      <c r="J1381" s="55"/>
      <c r="K1381" s="55"/>
      <c r="L1381" s="55"/>
    </row>
    <row r="1382" spans="2:12">
      <c r="B1382" s="55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</row>
    <row r="1383" spans="2:12">
      <c r="B1383" s="55"/>
      <c r="C1383" s="55"/>
      <c r="D1383" s="55"/>
      <c r="E1383" s="55"/>
      <c r="F1383" s="55"/>
      <c r="G1383" s="55"/>
      <c r="H1383" s="55"/>
      <c r="I1383" s="55"/>
      <c r="J1383" s="55"/>
      <c r="K1383" s="55"/>
      <c r="L1383" s="55"/>
    </row>
    <row r="1384" spans="2:12">
      <c r="B1384" s="55"/>
      <c r="C1384" s="55"/>
      <c r="D1384" s="55"/>
      <c r="E1384" s="55"/>
      <c r="F1384" s="55"/>
      <c r="G1384" s="55"/>
      <c r="H1384" s="55"/>
      <c r="I1384" s="55"/>
      <c r="J1384" s="55"/>
      <c r="K1384" s="55"/>
      <c r="L1384" s="55"/>
    </row>
    <row r="1385" spans="2:12">
      <c r="B1385" s="55"/>
      <c r="C1385" s="55"/>
      <c r="D1385" s="55"/>
      <c r="E1385" s="55"/>
      <c r="F1385" s="55"/>
      <c r="G1385" s="55"/>
      <c r="H1385" s="55"/>
      <c r="I1385" s="55"/>
      <c r="J1385" s="55"/>
      <c r="K1385" s="55"/>
      <c r="L1385" s="55"/>
    </row>
    <row r="1386" spans="2:12">
      <c r="B1386" s="55"/>
      <c r="C1386" s="55"/>
      <c r="D1386" s="55"/>
      <c r="E1386" s="55"/>
      <c r="F1386" s="55"/>
      <c r="G1386" s="55"/>
      <c r="H1386" s="55"/>
      <c r="I1386" s="55"/>
      <c r="J1386" s="55"/>
      <c r="K1386" s="55"/>
      <c r="L1386" s="55"/>
    </row>
    <row r="1387" spans="2:12">
      <c r="B1387" s="55"/>
      <c r="C1387" s="55"/>
      <c r="D1387" s="55"/>
      <c r="E1387" s="55"/>
      <c r="F1387" s="55"/>
      <c r="G1387" s="55"/>
      <c r="H1387" s="55"/>
      <c r="I1387" s="55"/>
      <c r="J1387" s="55"/>
      <c r="K1387" s="55"/>
      <c r="L1387" s="55"/>
    </row>
    <row r="1388" spans="2:12">
      <c r="B1388" s="55"/>
      <c r="C1388" s="55"/>
      <c r="D1388" s="55"/>
      <c r="E1388" s="55"/>
      <c r="F1388" s="55"/>
      <c r="G1388" s="55"/>
      <c r="H1388" s="55"/>
      <c r="I1388" s="55"/>
      <c r="J1388" s="55"/>
      <c r="K1388" s="55"/>
      <c r="L1388" s="55"/>
    </row>
    <row r="1389" spans="2:12">
      <c r="B1389" s="55"/>
      <c r="C1389" s="55"/>
      <c r="D1389" s="55"/>
      <c r="E1389" s="55"/>
      <c r="F1389" s="55"/>
      <c r="G1389" s="55"/>
      <c r="H1389" s="55"/>
      <c r="I1389" s="55"/>
      <c r="J1389" s="55"/>
      <c r="K1389" s="55"/>
      <c r="L1389" s="55"/>
    </row>
    <row r="1390" spans="2:12">
      <c r="B1390" s="55"/>
      <c r="C1390" s="55"/>
      <c r="D1390" s="55"/>
      <c r="E1390" s="55"/>
      <c r="F1390" s="55"/>
      <c r="G1390" s="55"/>
      <c r="H1390" s="55"/>
      <c r="I1390" s="55"/>
      <c r="J1390" s="55"/>
      <c r="K1390" s="55"/>
      <c r="L1390" s="55"/>
    </row>
    <row r="1391" spans="2:12">
      <c r="B1391" s="55"/>
      <c r="C1391" s="55"/>
      <c r="D1391" s="55"/>
      <c r="E1391" s="55"/>
      <c r="F1391" s="55"/>
      <c r="G1391" s="55"/>
      <c r="H1391" s="55"/>
      <c r="I1391" s="55"/>
      <c r="J1391" s="55"/>
      <c r="K1391" s="55"/>
      <c r="L1391" s="55"/>
    </row>
    <row r="1392" spans="2:12">
      <c r="B1392" s="55"/>
      <c r="C1392" s="55"/>
      <c r="D1392" s="55"/>
      <c r="E1392" s="55"/>
      <c r="F1392" s="55"/>
      <c r="G1392" s="55"/>
      <c r="H1392" s="55"/>
      <c r="I1392" s="55"/>
      <c r="J1392" s="55"/>
      <c r="K1392" s="55"/>
      <c r="L1392" s="55"/>
    </row>
    <row r="1393" spans="2:12">
      <c r="B1393" s="55"/>
      <c r="C1393" s="55"/>
      <c r="D1393" s="55"/>
      <c r="E1393" s="55"/>
      <c r="F1393" s="55"/>
      <c r="G1393" s="55"/>
      <c r="H1393" s="55"/>
      <c r="I1393" s="55"/>
      <c r="J1393" s="55"/>
      <c r="K1393" s="55"/>
      <c r="L1393" s="55"/>
    </row>
    <row r="1394" spans="2:12">
      <c r="B1394" s="55"/>
      <c r="C1394" s="55"/>
      <c r="D1394" s="55"/>
      <c r="E1394" s="55"/>
      <c r="F1394" s="55"/>
      <c r="G1394" s="55"/>
      <c r="H1394" s="55"/>
      <c r="I1394" s="55"/>
      <c r="J1394" s="55"/>
      <c r="K1394" s="55"/>
      <c r="L1394" s="55"/>
    </row>
    <row r="1395" spans="2:12">
      <c r="B1395" s="55"/>
      <c r="C1395" s="55"/>
      <c r="D1395" s="55"/>
      <c r="E1395" s="55"/>
      <c r="F1395" s="55"/>
      <c r="G1395" s="55"/>
      <c r="H1395" s="55"/>
      <c r="I1395" s="55"/>
      <c r="J1395" s="55"/>
      <c r="K1395" s="55"/>
      <c r="L1395" s="55"/>
    </row>
    <row r="1396" spans="2:12">
      <c r="B1396" s="55"/>
      <c r="C1396" s="55"/>
      <c r="D1396" s="55"/>
      <c r="E1396" s="55"/>
      <c r="F1396" s="55"/>
      <c r="G1396" s="55"/>
      <c r="H1396" s="55"/>
      <c r="I1396" s="55"/>
      <c r="J1396" s="55"/>
      <c r="K1396" s="55"/>
      <c r="L1396" s="55"/>
    </row>
    <row r="1397" spans="2:12">
      <c r="B1397" s="55"/>
      <c r="C1397" s="55"/>
      <c r="D1397" s="55"/>
      <c r="E1397" s="55"/>
      <c r="F1397" s="55"/>
      <c r="G1397" s="55"/>
      <c r="H1397" s="55"/>
      <c r="I1397" s="55"/>
      <c r="J1397" s="55"/>
      <c r="K1397" s="55"/>
      <c r="L1397" s="55"/>
    </row>
    <row r="1398" spans="2:12">
      <c r="B1398" s="55"/>
      <c r="C1398" s="55"/>
      <c r="D1398" s="55"/>
      <c r="E1398" s="55"/>
      <c r="F1398" s="55"/>
      <c r="G1398" s="55"/>
      <c r="H1398" s="55"/>
      <c r="I1398" s="55"/>
      <c r="J1398" s="55"/>
      <c r="K1398" s="55"/>
      <c r="L1398" s="55"/>
    </row>
    <row r="1399" spans="2:12">
      <c r="B1399" s="55"/>
      <c r="C1399" s="55"/>
      <c r="D1399" s="55"/>
      <c r="E1399" s="55"/>
      <c r="F1399" s="55"/>
      <c r="G1399" s="55"/>
      <c r="H1399" s="55"/>
      <c r="I1399" s="55"/>
      <c r="J1399" s="55"/>
      <c r="K1399" s="55"/>
      <c r="L1399" s="55"/>
    </row>
    <row r="1400" spans="2:12">
      <c r="B1400" s="55"/>
      <c r="C1400" s="55"/>
      <c r="D1400" s="55"/>
      <c r="E1400" s="55"/>
      <c r="F1400" s="55"/>
      <c r="G1400" s="55"/>
      <c r="H1400" s="55"/>
      <c r="I1400" s="55"/>
      <c r="J1400" s="55"/>
      <c r="K1400" s="55"/>
      <c r="L1400" s="55"/>
    </row>
    <row r="1401" spans="2:12">
      <c r="B1401" s="55"/>
      <c r="C1401" s="55"/>
      <c r="D1401" s="55"/>
      <c r="E1401" s="55"/>
      <c r="F1401" s="55"/>
      <c r="G1401" s="55"/>
      <c r="H1401" s="55"/>
      <c r="I1401" s="55"/>
      <c r="J1401" s="55"/>
      <c r="K1401" s="55"/>
      <c r="L1401" s="55"/>
    </row>
    <row r="1402" spans="2:12">
      <c r="B1402" s="55"/>
      <c r="C1402" s="55"/>
      <c r="D1402" s="55"/>
      <c r="E1402" s="55"/>
      <c r="F1402" s="55"/>
      <c r="G1402" s="55"/>
      <c r="H1402" s="55"/>
      <c r="I1402" s="55"/>
      <c r="J1402" s="55"/>
      <c r="K1402" s="55"/>
      <c r="L1402" s="55"/>
    </row>
    <row r="1403" spans="2:12">
      <c r="B1403" s="55"/>
      <c r="C1403" s="55"/>
      <c r="D1403" s="55"/>
      <c r="E1403" s="55"/>
      <c r="F1403" s="55"/>
      <c r="G1403" s="55"/>
      <c r="H1403" s="55"/>
      <c r="I1403" s="55"/>
      <c r="J1403" s="55"/>
      <c r="K1403" s="55"/>
      <c r="L1403" s="55"/>
    </row>
    <row r="1404" spans="2:12">
      <c r="B1404" s="55"/>
      <c r="C1404" s="55"/>
      <c r="D1404" s="55"/>
      <c r="E1404" s="55"/>
      <c r="F1404" s="55"/>
      <c r="G1404" s="55"/>
      <c r="H1404" s="55"/>
      <c r="I1404" s="55"/>
      <c r="J1404" s="55"/>
      <c r="K1404" s="55"/>
      <c r="L1404" s="55"/>
    </row>
    <row r="1405" spans="2:12">
      <c r="B1405" s="5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</row>
    <row r="1406" spans="2:12">
      <c r="B1406" s="55"/>
      <c r="C1406" s="55"/>
      <c r="D1406" s="55"/>
      <c r="E1406" s="55"/>
      <c r="F1406" s="55"/>
      <c r="G1406" s="55"/>
      <c r="H1406" s="55"/>
      <c r="I1406" s="55"/>
      <c r="J1406" s="55"/>
      <c r="K1406" s="55"/>
      <c r="L1406" s="55"/>
    </row>
    <row r="1407" spans="2:12">
      <c r="B1407" s="55"/>
      <c r="C1407" s="55"/>
      <c r="D1407" s="55"/>
      <c r="E1407" s="55"/>
      <c r="F1407" s="55"/>
      <c r="G1407" s="55"/>
      <c r="H1407" s="55"/>
      <c r="I1407" s="55"/>
      <c r="J1407" s="55"/>
      <c r="K1407" s="55"/>
      <c r="L1407" s="55"/>
    </row>
    <row r="1408" spans="2:12">
      <c r="B1408" s="55"/>
      <c r="C1408" s="55"/>
      <c r="D1408" s="55"/>
      <c r="E1408" s="55"/>
      <c r="F1408" s="55"/>
      <c r="G1408" s="55"/>
      <c r="H1408" s="55"/>
      <c r="I1408" s="55"/>
      <c r="J1408" s="55"/>
      <c r="K1408" s="55"/>
      <c r="L1408" s="55"/>
    </row>
    <row r="1409" spans="2:12">
      <c r="B1409" s="55"/>
      <c r="C1409" s="55"/>
      <c r="D1409" s="55"/>
      <c r="E1409" s="55"/>
      <c r="F1409" s="55"/>
      <c r="G1409" s="55"/>
      <c r="H1409" s="55"/>
      <c r="I1409" s="55"/>
      <c r="J1409" s="55"/>
      <c r="K1409" s="55"/>
      <c r="L1409" s="55"/>
    </row>
    <row r="1410" spans="2:12">
      <c r="B1410" s="55"/>
      <c r="C1410" s="55"/>
      <c r="D1410" s="55"/>
      <c r="E1410" s="55"/>
      <c r="F1410" s="55"/>
      <c r="G1410" s="55"/>
      <c r="H1410" s="55"/>
      <c r="I1410" s="55"/>
      <c r="J1410" s="55"/>
      <c r="K1410" s="55"/>
      <c r="L1410" s="55"/>
    </row>
    <row r="1411" spans="2:12">
      <c r="B1411" s="55"/>
      <c r="C1411" s="55"/>
      <c r="D1411" s="55"/>
      <c r="E1411" s="55"/>
      <c r="F1411" s="55"/>
      <c r="G1411" s="55"/>
      <c r="H1411" s="55"/>
      <c r="I1411" s="55"/>
      <c r="J1411" s="55"/>
      <c r="K1411" s="55"/>
      <c r="L1411" s="55"/>
    </row>
    <row r="1412" spans="2:12">
      <c r="B1412" s="55"/>
      <c r="C1412" s="55"/>
      <c r="D1412" s="55"/>
      <c r="E1412" s="55"/>
      <c r="F1412" s="55"/>
      <c r="G1412" s="55"/>
      <c r="H1412" s="55"/>
      <c r="I1412" s="55"/>
      <c r="J1412" s="55"/>
      <c r="K1412" s="55"/>
      <c r="L1412" s="55"/>
    </row>
    <row r="1413" spans="2:12">
      <c r="B1413" s="55"/>
      <c r="C1413" s="55"/>
      <c r="D1413" s="55"/>
      <c r="E1413" s="55"/>
      <c r="F1413" s="55"/>
      <c r="G1413" s="55"/>
      <c r="H1413" s="55"/>
      <c r="I1413" s="55"/>
      <c r="J1413" s="55"/>
      <c r="K1413" s="55"/>
      <c r="L1413" s="55"/>
    </row>
    <row r="1414" spans="2:12">
      <c r="B1414" s="55"/>
      <c r="C1414" s="55"/>
      <c r="D1414" s="55"/>
      <c r="E1414" s="55"/>
      <c r="F1414" s="55"/>
      <c r="G1414" s="55"/>
      <c r="H1414" s="55"/>
      <c r="I1414" s="55"/>
      <c r="J1414" s="55"/>
      <c r="K1414" s="55"/>
      <c r="L1414" s="55"/>
    </row>
    <row r="1415" spans="2:12">
      <c r="B1415" s="55"/>
      <c r="C1415" s="55"/>
      <c r="D1415" s="55"/>
      <c r="E1415" s="55"/>
      <c r="F1415" s="55"/>
      <c r="G1415" s="55"/>
      <c r="H1415" s="55"/>
      <c r="I1415" s="55"/>
      <c r="J1415" s="55"/>
      <c r="K1415" s="55"/>
      <c r="L1415" s="55"/>
    </row>
    <row r="1416" spans="2:12">
      <c r="B1416" s="55"/>
      <c r="C1416" s="55"/>
      <c r="D1416" s="55"/>
      <c r="E1416" s="55"/>
      <c r="F1416" s="55"/>
      <c r="G1416" s="55"/>
      <c r="H1416" s="55"/>
      <c r="I1416" s="55"/>
      <c r="J1416" s="55"/>
      <c r="K1416" s="55"/>
      <c r="L1416" s="55"/>
    </row>
    <row r="1417" spans="2:12">
      <c r="B1417" s="55"/>
      <c r="C1417" s="55"/>
      <c r="D1417" s="55"/>
      <c r="E1417" s="55"/>
      <c r="F1417" s="55"/>
      <c r="G1417" s="55"/>
      <c r="H1417" s="55"/>
      <c r="I1417" s="55"/>
      <c r="J1417" s="55"/>
      <c r="K1417" s="55"/>
      <c r="L1417" s="55"/>
    </row>
    <row r="1418" spans="2:12">
      <c r="B1418" s="55"/>
      <c r="C1418" s="55"/>
      <c r="D1418" s="55"/>
      <c r="E1418" s="55"/>
      <c r="F1418" s="55"/>
      <c r="G1418" s="55"/>
      <c r="H1418" s="55"/>
      <c r="I1418" s="55"/>
      <c r="J1418" s="55"/>
      <c r="K1418" s="55"/>
      <c r="L1418" s="55"/>
    </row>
    <row r="1419" spans="2:12">
      <c r="B1419" s="55"/>
      <c r="C1419" s="55"/>
      <c r="D1419" s="55"/>
      <c r="E1419" s="55"/>
      <c r="F1419" s="55"/>
      <c r="G1419" s="55"/>
      <c r="H1419" s="55"/>
      <c r="I1419" s="55"/>
      <c r="J1419" s="55"/>
      <c r="K1419" s="55"/>
      <c r="L1419" s="55"/>
    </row>
    <row r="1420" spans="2:12">
      <c r="B1420" s="55"/>
      <c r="C1420" s="55"/>
      <c r="D1420" s="55"/>
      <c r="E1420" s="55"/>
      <c r="F1420" s="55"/>
      <c r="G1420" s="55"/>
      <c r="H1420" s="55"/>
      <c r="I1420" s="55"/>
      <c r="J1420" s="55"/>
      <c r="K1420" s="55"/>
      <c r="L1420" s="55"/>
    </row>
    <row r="1421" spans="2:12">
      <c r="B1421" s="55"/>
      <c r="C1421" s="55"/>
      <c r="D1421" s="55"/>
      <c r="E1421" s="55"/>
      <c r="F1421" s="55"/>
      <c r="G1421" s="55"/>
      <c r="H1421" s="55"/>
      <c r="I1421" s="55"/>
      <c r="J1421" s="55"/>
      <c r="K1421" s="55"/>
      <c r="L1421" s="55"/>
    </row>
    <row r="1422" spans="2:12">
      <c r="B1422" s="55"/>
      <c r="C1422" s="55"/>
      <c r="D1422" s="55"/>
      <c r="E1422" s="55"/>
      <c r="F1422" s="55"/>
      <c r="G1422" s="55"/>
      <c r="H1422" s="55"/>
      <c r="I1422" s="55"/>
      <c r="J1422" s="55"/>
      <c r="K1422" s="55"/>
      <c r="L1422" s="55"/>
    </row>
    <row r="1423" spans="2:12">
      <c r="B1423" s="55"/>
      <c r="C1423" s="55"/>
      <c r="D1423" s="55"/>
      <c r="E1423" s="55"/>
      <c r="F1423" s="55"/>
      <c r="G1423" s="55"/>
      <c r="H1423" s="55"/>
      <c r="I1423" s="55"/>
      <c r="J1423" s="55"/>
      <c r="K1423" s="55"/>
      <c r="L1423" s="55"/>
    </row>
    <row r="1424" spans="2:12">
      <c r="B1424" s="55"/>
      <c r="C1424" s="55"/>
      <c r="D1424" s="55"/>
      <c r="E1424" s="55"/>
      <c r="F1424" s="55"/>
      <c r="G1424" s="55"/>
      <c r="H1424" s="55"/>
      <c r="I1424" s="55"/>
      <c r="J1424" s="55"/>
      <c r="K1424" s="55"/>
      <c r="L1424" s="55"/>
    </row>
    <row r="1425" spans="2:12">
      <c r="B1425" s="55"/>
      <c r="C1425" s="55"/>
      <c r="D1425" s="55"/>
      <c r="E1425" s="55"/>
      <c r="F1425" s="55"/>
      <c r="G1425" s="55"/>
      <c r="H1425" s="55"/>
      <c r="I1425" s="55"/>
      <c r="J1425" s="55"/>
      <c r="K1425" s="55"/>
      <c r="L1425" s="55"/>
    </row>
    <row r="1426" spans="2:12">
      <c r="B1426" s="55"/>
      <c r="C1426" s="55"/>
      <c r="D1426" s="55"/>
      <c r="E1426" s="55"/>
      <c r="F1426" s="55"/>
      <c r="G1426" s="55"/>
      <c r="H1426" s="55"/>
      <c r="I1426" s="55"/>
      <c r="J1426" s="55"/>
      <c r="K1426" s="55"/>
      <c r="L1426" s="55"/>
    </row>
    <row r="1427" spans="2:12">
      <c r="B1427" s="55"/>
      <c r="C1427" s="55"/>
      <c r="D1427" s="55"/>
      <c r="E1427" s="55"/>
      <c r="F1427" s="55"/>
      <c r="G1427" s="55"/>
      <c r="H1427" s="55"/>
      <c r="I1427" s="55"/>
      <c r="J1427" s="55"/>
      <c r="K1427" s="55"/>
      <c r="L1427" s="55"/>
    </row>
    <row r="1428" spans="2:12">
      <c r="B1428" s="55"/>
      <c r="C1428" s="55"/>
      <c r="D1428" s="55"/>
      <c r="E1428" s="55"/>
      <c r="F1428" s="55"/>
      <c r="G1428" s="55"/>
      <c r="H1428" s="55"/>
      <c r="I1428" s="55"/>
      <c r="J1428" s="55"/>
      <c r="K1428" s="55"/>
      <c r="L1428" s="55"/>
    </row>
    <row r="1429" spans="2:12">
      <c r="B1429" s="55"/>
      <c r="C1429" s="55"/>
      <c r="D1429" s="55"/>
      <c r="E1429" s="55"/>
      <c r="F1429" s="55"/>
      <c r="G1429" s="55"/>
      <c r="H1429" s="55"/>
      <c r="I1429" s="55"/>
      <c r="J1429" s="55"/>
      <c r="K1429" s="55"/>
      <c r="L1429" s="55"/>
    </row>
    <row r="1430" spans="2:12">
      <c r="B1430" s="55"/>
      <c r="C1430" s="55"/>
      <c r="D1430" s="55"/>
      <c r="E1430" s="55"/>
      <c r="F1430" s="55"/>
      <c r="G1430" s="55"/>
      <c r="H1430" s="55"/>
      <c r="I1430" s="55"/>
      <c r="J1430" s="55"/>
      <c r="K1430" s="55"/>
      <c r="L1430" s="55"/>
    </row>
    <row r="1431" spans="2:12">
      <c r="B1431" s="55"/>
      <c r="C1431" s="55"/>
      <c r="D1431" s="55"/>
      <c r="E1431" s="55"/>
      <c r="F1431" s="55"/>
      <c r="G1431" s="55"/>
      <c r="H1431" s="55"/>
      <c r="I1431" s="55"/>
      <c r="J1431" s="55"/>
      <c r="K1431" s="55"/>
      <c r="L1431" s="55"/>
    </row>
    <row r="1432" spans="2:12">
      <c r="B1432" s="55"/>
      <c r="C1432" s="55"/>
      <c r="D1432" s="55"/>
      <c r="E1432" s="55"/>
      <c r="F1432" s="55"/>
      <c r="G1432" s="55"/>
      <c r="H1432" s="55"/>
      <c r="I1432" s="55"/>
      <c r="J1432" s="55"/>
      <c r="K1432" s="55"/>
      <c r="L1432" s="55"/>
    </row>
    <row r="1433" spans="2:12">
      <c r="B1433" s="55"/>
      <c r="C1433" s="55"/>
      <c r="D1433" s="55"/>
      <c r="E1433" s="55"/>
      <c r="F1433" s="55"/>
      <c r="G1433" s="55"/>
      <c r="H1433" s="55"/>
      <c r="I1433" s="55"/>
      <c r="J1433" s="55"/>
      <c r="K1433" s="55"/>
      <c r="L1433" s="55"/>
    </row>
    <row r="1434" spans="2:12">
      <c r="B1434" s="55"/>
      <c r="C1434" s="55"/>
      <c r="D1434" s="55"/>
      <c r="E1434" s="55"/>
      <c r="F1434" s="55"/>
      <c r="G1434" s="55"/>
      <c r="H1434" s="55"/>
      <c r="I1434" s="55"/>
      <c r="J1434" s="55"/>
      <c r="K1434" s="55"/>
      <c r="L1434" s="55"/>
    </row>
    <row r="1435" spans="2:12">
      <c r="B1435" s="55"/>
      <c r="C1435" s="55"/>
      <c r="D1435" s="55"/>
      <c r="E1435" s="55"/>
      <c r="F1435" s="55"/>
      <c r="G1435" s="55"/>
      <c r="H1435" s="55"/>
      <c r="I1435" s="55"/>
      <c r="J1435" s="55"/>
      <c r="K1435" s="55"/>
      <c r="L1435" s="55"/>
    </row>
    <row r="1436" spans="2:12">
      <c r="B1436" s="55"/>
      <c r="C1436" s="55"/>
      <c r="D1436" s="55"/>
      <c r="E1436" s="55"/>
      <c r="F1436" s="55"/>
      <c r="G1436" s="55"/>
      <c r="H1436" s="55"/>
      <c r="I1436" s="55"/>
      <c r="J1436" s="55"/>
      <c r="K1436" s="55"/>
      <c r="L1436" s="55"/>
    </row>
    <row r="1437" spans="2:12">
      <c r="B1437" s="55"/>
      <c r="C1437" s="55"/>
      <c r="D1437" s="55"/>
      <c r="E1437" s="55"/>
      <c r="F1437" s="55"/>
      <c r="G1437" s="55"/>
      <c r="H1437" s="55"/>
      <c r="I1437" s="55"/>
      <c r="J1437" s="55"/>
      <c r="K1437" s="55"/>
      <c r="L1437" s="55"/>
    </row>
    <row r="1438" spans="2:12">
      <c r="B1438" s="55"/>
      <c r="C1438" s="55"/>
      <c r="D1438" s="55"/>
      <c r="E1438" s="55"/>
      <c r="F1438" s="55"/>
      <c r="G1438" s="55"/>
      <c r="H1438" s="55"/>
      <c r="I1438" s="55"/>
      <c r="J1438" s="55"/>
      <c r="K1438" s="55"/>
      <c r="L1438" s="55"/>
    </row>
    <row r="1439" spans="2:12">
      <c r="B1439" s="55"/>
      <c r="C1439" s="55"/>
      <c r="D1439" s="55"/>
      <c r="E1439" s="55"/>
      <c r="F1439" s="55"/>
      <c r="G1439" s="55"/>
      <c r="H1439" s="55"/>
      <c r="I1439" s="55"/>
      <c r="J1439" s="55"/>
      <c r="K1439" s="55"/>
      <c r="L1439" s="55"/>
    </row>
    <row r="1440" spans="2:12">
      <c r="B1440" s="55"/>
      <c r="C1440" s="55"/>
      <c r="D1440" s="55"/>
      <c r="E1440" s="55"/>
      <c r="F1440" s="55"/>
      <c r="G1440" s="55"/>
      <c r="H1440" s="55"/>
      <c r="I1440" s="55"/>
      <c r="J1440" s="55"/>
      <c r="K1440" s="55"/>
      <c r="L1440" s="55"/>
    </row>
    <row r="1441" spans="2:12">
      <c r="B1441" s="55"/>
      <c r="C1441" s="55"/>
      <c r="D1441" s="55"/>
      <c r="E1441" s="55"/>
      <c r="F1441" s="55"/>
      <c r="G1441" s="55"/>
      <c r="H1441" s="55"/>
      <c r="I1441" s="55"/>
      <c r="J1441" s="55"/>
      <c r="K1441" s="55"/>
      <c r="L1441" s="55"/>
    </row>
    <row r="1442" spans="2:12">
      <c r="B1442" s="55"/>
      <c r="C1442" s="55"/>
      <c r="D1442" s="55"/>
      <c r="E1442" s="55"/>
      <c r="F1442" s="55"/>
      <c r="G1442" s="55"/>
      <c r="H1442" s="55"/>
      <c r="I1442" s="55"/>
      <c r="J1442" s="55"/>
      <c r="K1442" s="55"/>
      <c r="L1442" s="55"/>
    </row>
    <row r="1443" spans="2:12">
      <c r="B1443" s="55"/>
      <c r="C1443" s="55"/>
      <c r="D1443" s="55"/>
      <c r="E1443" s="55"/>
      <c r="F1443" s="55"/>
      <c r="G1443" s="55"/>
      <c r="H1443" s="55"/>
      <c r="I1443" s="55"/>
      <c r="J1443" s="55"/>
      <c r="K1443" s="55"/>
      <c r="L1443" s="55"/>
    </row>
    <row r="1444" spans="2:12">
      <c r="B1444" s="55"/>
      <c r="C1444" s="55"/>
      <c r="D1444" s="55"/>
      <c r="E1444" s="55"/>
      <c r="F1444" s="55"/>
      <c r="G1444" s="55"/>
      <c r="H1444" s="55"/>
      <c r="I1444" s="55"/>
      <c r="J1444" s="55"/>
      <c r="K1444" s="55"/>
      <c r="L1444" s="55"/>
    </row>
    <row r="1445" spans="2:12">
      <c r="B1445" s="55"/>
      <c r="C1445" s="55"/>
      <c r="D1445" s="55"/>
      <c r="E1445" s="55"/>
      <c r="F1445" s="55"/>
      <c r="G1445" s="55"/>
      <c r="H1445" s="55"/>
      <c r="I1445" s="55"/>
      <c r="J1445" s="55"/>
      <c r="K1445" s="55"/>
      <c r="L1445" s="55"/>
    </row>
    <row r="1446" spans="2:12">
      <c r="B1446" s="55"/>
      <c r="C1446" s="55"/>
      <c r="D1446" s="55"/>
      <c r="E1446" s="55"/>
      <c r="F1446" s="55"/>
      <c r="G1446" s="55"/>
      <c r="H1446" s="55"/>
      <c r="I1446" s="55"/>
      <c r="J1446" s="55"/>
      <c r="K1446" s="55"/>
      <c r="L1446" s="55"/>
    </row>
    <row r="1447" spans="2:12">
      <c r="B1447" s="55"/>
      <c r="C1447" s="55"/>
      <c r="D1447" s="55"/>
      <c r="E1447" s="55"/>
      <c r="F1447" s="55"/>
      <c r="G1447" s="55"/>
      <c r="H1447" s="55"/>
      <c r="I1447" s="55"/>
      <c r="J1447" s="55"/>
      <c r="K1447" s="55"/>
      <c r="L1447" s="55"/>
    </row>
    <row r="1448" spans="2:12">
      <c r="B1448" s="55"/>
      <c r="C1448" s="55"/>
      <c r="D1448" s="55"/>
      <c r="E1448" s="55"/>
      <c r="F1448" s="55"/>
      <c r="G1448" s="55"/>
      <c r="H1448" s="55"/>
      <c r="I1448" s="55"/>
      <c r="J1448" s="55"/>
      <c r="K1448" s="55"/>
      <c r="L1448" s="55"/>
    </row>
    <row r="1449" spans="2:12">
      <c r="B1449" s="55"/>
      <c r="C1449" s="55"/>
      <c r="D1449" s="55"/>
      <c r="E1449" s="55"/>
      <c r="F1449" s="55"/>
      <c r="G1449" s="55"/>
      <c r="H1449" s="55"/>
      <c r="I1449" s="55"/>
      <c r="J1449" s="55"/>
      <c r="K1449" s="55"/>
      <c r="L1449" s="55"/>
    </row>
    <row r="1450" spans="2:12">
      <c r="B1450" s="55"/>
      <c r="C1450" s="55"/>
      <c r="D1450" s="55"/>
      <c r="E1450" s="55"/>
      <c r="F1450" s="55"/>
      <c r="G1450" s="55"/>
      <c r="H1450" s="55"/>
      <c r="I1450" s="55"/>
      <c r="J1450" s="55"/>
      <c r="K1450" s="55"/>
      <c r="L1450" s="55"/>
    </row>
    <row r="1451" spans="2:12">
      <c r="B1451" s="55"/>
      <c r="C1451" s="55"/>
      <c r="D1451" s="55"/>
      <c r="E1451" s="55"/>
      <c r="F1451" s="55"/>
      <c r="G1451" s="55"/>
      <c r="H1451" s="55"/>
      <c r="I1451" s="55"/>
      <c r="J1451" s="55"/>
      <c r="K1451" s="55"/>
      <c r="L1451" s="55"/>
    </row>
    <row r="1452" spans="2:12">
      <c r="B1452" s="55"/>
      <c r="C1452" s="55"/>
      <c r="D1452" s="55"/>
      <c r="E1452" s="55"/>
      <c r="F1452" s="55"/>
      <c r="G1452" s="55"/>
      <c r="H1452" s="55"/>
      <c r="I1452" s="55"/>
      <c r="J1452" s="55"/>
      <c r="K1452" s="55"/>
      <c r="L1452" s="55"/>
    </row>
    <row r="1453" spans="2:12">
      <c r="B1453" s="55"/>
      <c r="C1453" s="55"/>
      <c r="D1453" s="55"/>
      <c r="E1453" s="55"/>
      <c r="F1453" s="55"/>
      <c r="G1453" s="55"/>
      <c r="H1453" s="55"/>
      <c r="I1453" s="55"/>
      <c r="J1453" s="55"/>
      <c r="K1453" s="55"/>
      <c r="L1453" s="55"/>
    </row>
    <row r="1454" spans="2:12">
      <c r="B1454" s="55"/>
      <c r="C1454" s="55"/>
      <c r="D1454" s="55"/>
      <c r="E1454" s="55"/>
      <c r="F1454" s="55"/>
      <c r="G1454" s="55"/>
      <c r="H1454" s="55"/>
      <c r="I1454" s="55"/>
      <c r="J1454" s="55"/>
      <c r="K1454" s="55"/>
      <c r="L1454" s="55"/>
    </row>
    <row r="1455" spans="2:12">
      <c r="B1455" s="55"/>
      <c r="C1455" s="55"/>
      <c r="D1455" s="55"/>
      <c r="E1455" s="55"/>
      <c r="F1455" s="55"/>
      <c r="G1455" s="55"/>
      <c r="H1455" s="55"/>
      <c r="I1455" s="55"/>
      <c r="J1455" s="55"/>
      <c r="K1455" s="55"/>
      <c r="L1455" s="55"/>
    </row>
    <row r="1456" spans="2:12">
      <c r="B1456" s="55"/>
      <c r="C1456" s="55"/>
      <c r="D1456" s="55"/>
      <c r="E1456" s="55"/>
      <c r="F1456" s="55"/>
      <c r="G1456" s="55"/>
      <c r="H1456" s="55"/>
      <c r="I1456" s="55"/>
      <c r="J1456" s="55"/>
      <c r="K1456" s="55"/>
      <c r="L1456" s="55"/>
    </row>
    <row r="1457" spans="2:12">
      <c r="B1457" s="55"/>
      <c r="C1457" s="55"/>
      <c r="D1457" s="55"/>
      <c r="E1457" s="55"/>
      <c r="F1457" s="55"/>
      <c r="G1457" s="55"/>
      <c r="H1457" s="55"/>
      <c r="I1457" s="55"/>
      <c r="J1457" s="55"/>
      <c r="K1457" s="55"/>
      <c r="L1457" s="55"/>
    </row>
    <row r="1458" spans="2:12">
      <c r="B1458" s="55"/>
      <c r="C1458" s="55"/>
      <c r="D1458" s="55"/>
      <c r="E1458" s="55"/>
      <c r="F1458" s="55"/>
      <c r="G1458" s="55"/>
      <c r="H1458" s="55"/>
      <c r="I1458" s="55"/>
      <c r="J1458" s="55"/>
      <c r="K1458" s="55"/>
      <c r="L1458" s="55"/>
    </row>
    <row r="1459" spans="2:12">
      <c r="B1459" s="55"/>
      <c r="C1459" s="55"/>
      <c r="D1459" s="55"/>
      <c r="E1459" s="55"/>
      <c r="F1459" s="55"/>
      <c r="G1459" s="55"/>
      <c r="H1459" s="55"/>
      <c r="I1459" s="55"/>
      <c r="J1459" s="55"/>
      <c r="K1459" s="55"/>
      <c r="L1459" s="55"/>
    </row>
    <row r="1460" spans="2:12">
      <c r="B1460" s="55"/>
      <c r="C1460" s="55"/>
      <c r="D1460" s="55"/>
      <c r="E1460" s="55"/>
      <c r="F1460" s="55"/>
      <c r="G1460" s="55"/>
      <c r="H1460" s="55"/>
      <c r="I1460" s="55"/>
      <c r="J1460" s="55"/>
      <c r="K1460" s="55"/>
      <c r="L1460" s="55"/>
    </row>
    <row r="1461" spans="2:12">
      <c r="B1461" s="55"/>
      <c r="C1461" s="55"/>
      <c r="D1461" s="55"/>
      <c r="E1461" s="55"/>
      <c r="F1461" s="55"/>
      <c r="G1461" s="55"/>
      <c r="H1461" s="55"/>
      <c r="I1461" s="55"/>
      <c r="J1461" s="55"/>
      <c r="K1461" s="55"/>
      <c r="L1461" s="55"/>
    </row>
    <row r="1462" spans="2:12">
      <c r="B1462" s="55"/>
      <c r="C1462" s="55"/>
      <c r="D1462" s="55"/>
      <c r="E1462" s="55"/>
      <c r="F1462" s="55"/>
      <c r="G1462" s="55"/>
      <c r="H1462" s="55"/>
      <c r="I1462" s="55"/>
      <c r="J1462" s="55"/>
      <c r="K1462" s="55"/>
      <c r="L1462" s="55"/>
    </row>
    <row r="1463" spans="2:12">
      <c r="B1463" s="55"/>
      <c r="C1463" s="55"/>
      <c r="D1463" s="55"/>
      <c r="E1463" s="55"/>
      <c r="F1463" s="55"/>
      <c r="G1463" s="55"/>
      <c r="H1463" s="55"/>
      <c r="I1463" s="55"/>
      <c r="J1463" s="55"/>
      <c r="K1463" s="55"/>
      <c r="L1463" s="55"/>
    </row>
    <row r="1464" spans="2:12">
      <c r="B1464" s="55"/>
      <c r="C1464" s="55"/>
      <c r="D1464" s="55"/>
      <c r="E1464" s="55"/>
      <c r="F1464" s="55"/>
      <c r="G1464" s="55"/>
      <c r="H1464" s="55"/>
      <c r="I1464" s="55"/>
      <c r="J1464" s="55"/>
      <c r="K1464" s="55"/>
      <c r="L1464" s="55"/>
    </row>
    <row r="1465" spans="2:12">
      <c r="B1465" s="55"/>
      <c r="C1465" s="55"/>
      <c r="D1465" s="55"/>
      <c r="E1465" s="55"/>
      <c r="F1465" s="55"/>
      <c r="G1465" s="55"/>
      <c r="H1465" s="55"/>
      <c r="I1465" s="55"/>
      <c r="J1465" s="55"/>
      <c r="K1465" s="55"/>
      <c r="L1465" s="55"/>
    </row>
    <row r="1466" spans="2:12">
      <c r="B1466" s="55"/>
      <c r="C1466" s="55"/>
      <c r="D1466" s="55"/>
      <c r="E1466" s="55"/>
      <c r="F1466" s="55"/>
      <c r="G1466" s="55"/>
      <c r="H1466" s="55"/>
      <c r="I1466" s="55"/>
      <c r="J1466" s="55"/>
      <c r="K1466" s="55"/>
      <c r="L1466" s="55"/>
    </row>
    <row r="1467" spans="2:12">
      <c r="B1467" s="55"/>
      <c r="C1467" s="55"/>
      <c r="D1467" s="55"/>
      <c r="E1467" s="55"/>
      <c r="F1467" s="55"/>
      <c r="G1467" s="55"/>
      <c r="H1467" s="55"/>
      <c r="I1467" s="55"/>
      <c r="J1467" s="55"/>
      <c r="K1467" s="55"/>
      <c r="L1467" s="55"/>
    </row>
    <row r="1468" spans="2:12">
      <c r="B1468" s="55"/>
      <c r="C1468" s="55"/>
      <c r="D1468" s="55"/>
      <c r="E1468" s="55"/>
      <c r="F1468" s="55"/>
      <c r="G1468" s="55"/>
      <c r="H1468" s="55"/>
      <c r="I1468" s="55"/>
      <c r="J1468" s="55"/>
      <c r="K1468" s="55"/>
      <c r="L1468" s="55"/>
    </row>
    <row r="1469" spans="2:12">
      <c r="B1469" s="55"/>
      <c r="C1469" s="55"/>
      <c r="D1469" s="55"/>
      <c r="E1469" s="55"/>
      <c r="F1469" s="55"/>
      <c r="G1469" s="55"/>
      <c r="H1469" s="55"/>
      <c r="I1469" s="55"/>
      <c r="J1469" s="55"/>
      <c r="K1469" s="55"/>
      <c r="L1469" s="55"/>
    </row>
    <row r="1470" spans="2:12">
      <c r="B1470" s="55"/>
      <c r="C1470" s="55"/>
      <c r="D1470" s="55"/>
      <c r="E1470" s="55"/>
      <c r="F1470" s="55"/>
      <c r="G1470" s="55"/>
      <c r="H1470" s="55"/>
      <c r="I1470" s="55"/>
      <c r="J1470" s="55"/>
      <c r="K1470" s="55"/>
      <c r="L1470" s="55"/>
    </row>
    <row r="1471" spans="2:12">
      <c r="B1471" s="55"/>
      <c r="C1471" s="55"/>
      <c r="D1471" s="55"/>
      <c r="E1471" s="55"/>
      <c r="F1471" s="55"/>
      <c r="G1471" s="55"/>
      <c r="H1471" s="55"/>
      <c r="I1471" s="55"/>
      <c r="J1471" s="55"/>
      <c r="K1471" s="55"/>
      <c r="L1471" s="55"/>
    </row>
    <row r="1472" spans="2:12">
      <c r="B1472" s="55"/>
      <c r="C1472" s="55"/>
      <c r="D1472" s="55"/>
      <c r="E1472" s="55"/>
      <c r="F1472" s="55"/>
      <c r="G1472" s="55"/>
      <c r="H1472" s="55"/>
      <c r="I1472" s="55"/>
      <c r="J1472" s="55"/>
      <c r="K1472" s="55"/>
      <c r="L1472" s="55"/>
    </row>
    <row r="1473" spans="2:12">
      <c r="B1473" s="55"/>
      <c r="C1473" s="55"/>
      <c r="D1473" s="55"/>
      <c r="E1473" s="55"/>
      <c r="F1473" s="55"/>
      <c r="G1473" s="55"/>
      <c r="H1473" s="55"/>
      <c r="I1473" s="55"/>
      <c r="J1473" s="55"/>
      <c r="K1473" s="55"/>
      <c r="L1473" s="55"/>
    </row>
    <row r="1474" spans="2:12">
      <c r="B1474" s="55"/>
      <c r="C1474" s="55"/>
      <c r="D1474" s="55"/>
      <c r="E1474" s="55"/>
      <c r="F1474" s="55"/>
      <c r="G1474" s="55"/>
      <c r="H1474" s="55"/>
      <c r="I1474" s="55"/>
      <c r="J1474" s="55"/>
      <c r="K1474" s="55"/>
      <c r="L1474" s="55"/>
    </row>
    <row r="1475" spans="2:12">
      <c r="B1475" s="55"/>
      <c r="C1475" s="55"/>
      <c r="D1475" s="55"/>
      <c r="E1475" s="55"/>
      <c r="F1475" s="55"/>
      <c r="G1475" s="55"/>
      <c r="H1475" s="55"/>
      <c r="I1475" s="55"/>
      <c r="J1475" s="55"/>
      <c r="K1475" s="55"/>
      <c r="L1475" s="55"/>
    </row>
    <row r="1476" spans="2:12">
      <c r="B1476" s="55"/>
      <c r="C1476" s="55"/>
      <c r="D1476" s="55"/>
      <c r="E1476" s="55"/>
      <c r="F1476" s="55"/>
      <c r="G1476" s="55"/>
      <c r="H1476" s="55"/>
      <c r="I1476" s="55"/>
      <c r="J1476" s="55"/>
      <c r="K1476" s="55"/>
      <c r="L1476" s="55"/>
    </row>
    <row r="1477" spans="2:12">
      <c r="B1477" s="55"/>
      <c r="C1477" s="55"/>
      <c r="D1477" s="55"/>
      <c r="E1477" s="55"/>
      <c r="F1477" s="55"/>
      <c r="G1477" s="55"/>
      <c r="H1477" s="55"/>
      <c r="I1477" s="55"/>
      <c r="J1477" s="55"/>
      <c r="K1477" s="55"/>
      <c r="L1477" s="55"/>
    </row>
    <row r="1478" spans="2:12">
      <c r="B1478" s="55"/>
      <c r="C1478" s="55"/>
      <c r="D1478" s="55"/>
      <c r="E1478" s="55"/>
      <c r="F1478" s="55"/>
      <c r="G1478" s="55"/>
      <c r="H1478" s="55"/>
      <c r="I1478" s="55"/>
      <c r="J1478" s="55"/>
      <c r="K1478" s="55"/>
      <c r="L1478" s="55"/>
    </row>
    <row r="1479" spans="2:12">
      <c r="B1479" s="55"/>
      <c r="C1479" s="55"/>
      <c r="D1479" s="55"/>
      <c r="E1479" s="55"/>
      <c r="F1479" s="55"/>
      <c r="G1479" s="55"/>
      <c r="H1479" s="55"/>
      <c r="I1479" s="55"/>
      <c r="J1479" s="55"/>
      <c r="K1479" s="55"/>
      <c r="L1479" s="55"/>
    </row>
    <row r="1480" spans="2:12">
      <c r="B1480" s="55"/>
      <c r="C1480" s="55"/>
      <c r="D1480" s="55"/>
      <c r="E1480" s="55"/>
      <c r="F1480" s="55"/>
      <c r="G1480" s="55"/>
      <c r="H1480" s="55"/>
      <c r="I1480" s="55"/>
      <c r="J1480" s="55"/>
      <c r="K1480" s="55"/>
      <c r="L1480" s="55"/>
    </row>
    <row r="1481" spans="2:12">
      <c r="B1481" s="55"/>
      <c r="C1481" s="55"/>
      <c r="D1481" s="55"/>
      <c r="E1481" s="55"/>
      <c r="F1481" s="55"/>
      <c r="G1481" s="55"/>
      <c r="H1481" s="55"/>
      <c r="I1481" s="55"/>
      <c r="J1481" s="55"/>
      <c r="K1481" s="55"/>
      <c r="L1481" s="55"/>
    </row>
    <row r="1482" spans="2:12">
      <c r="B1482" s="55"/>
      <c r="C1482" s="55"/>
      <c r="D1482" s="55"/>
      <c r="E1482" s="55"/>
      <c r="F1482" s="55"/>
      <c r="G1482" s="55"/>
      <c r="H1482" s="55"/>
      <c r="I1482" s="55"/>
      <c r="J1482" s="55"/>
      <c r="K1482" s="55"/>
      <c r="L1482" s="55"/>
    </row>
    <row r="1483" spans="2:12">
      <c r="B1483" s="55"/>
      <c r="C1483" s="55"/>
      <c r="D1483" s="55"/>
      <c r="E1483" s="55"/>
      <c r="F1483" s="55"/>
      <c r="G1483" s="55"/>
      <c r="H1483" s="55"/>
      <c r="I1483" s="55"/>
      <c r="J1483" s="55"/>
      <c r="K1483" s="55"/>
      <c r="L1483" s="55"/>
    </row>
    <row r="1484" spans="2:12">
      <c r="B1484" s="55"/>
      <c r="C1484" s="55"/>
      <c r="D1484" s="55"/>
      <c r="E1484" s="55"/>
      <c r="F1484" s="55"/>
      <c r="G1484" s="55"/>
      <c r="H1484" s="55"/>
      <c r="I1484" s="55"/>
      <c r="J1484" s="55"/>
      <c r="K1484" s="55"/>
      <c r="L1484" s="55"/>
    </row>
    <row r="1485" spans="2:12">
      <c r="B1485" s="55"/>
      <c r="C1485" s="55"/>
      <c r="D1485" s="55"/>
      <c r="E1485" s="55"/>
      <c r="F1485" s="55"/>
      <c r="G1485" s="55"/>
      <c r="H1485" s="55"/>
      <c r="I1485" s="55"/>
      <c r="J1485" s="55"/>
      <c r="K1485" s="55"/>
      <c r="L1485" s="55"/>
    </row>
    <row r="1486" spans="2:12">
      <c r="B1486" s="55"/>
      <c r="C1486" s="55"/>
      <c r="D1486" s="55"/>
      <c r="E1486" s="55"/>
      <c r="F1486" s="55"/>
      <c r="G1486" s="55"/>
      <c r="H1486" s="55"/>
      <c r="I1486" s="55"/>
      <c r="J1486" s="55"/>
      <c r="K1486" s="55"/>
      <c r="L1486" s="55"/>
    </row>
    <row r="1487" spans="2:12">
      <c r="B1487" s="55"/>
      <c r="C1487" s="55"/>
      <c r="D1487" s="55"/>
      <c r="E1487" s="55"/>
      <c r="F1487" s="55"/>
      <c r="G1487" s="55"/>
      <c r="H1487" s="55"/>
      <c r="I1487" s="55"/>
      <c r="J1487" s="55"/>
      <c r="K1487" s="55"/>
      <c r="L1487" s="55"/>
    </row>
    <row r="1488" spans="2:12">
      <c r="B1488" s="55"/>
      <c r="C1488" s="55"/>
      <c r="D1488" s="55"/>
      <c r="E1488" s="55"/>
      <c r="F1488" s="55"/>
      <c r="G1488" s="55"/>
      <c r="H1488" s="55"/>
      <c r="I1488" s="55"/>
      <c r="J1488" s="55"/>
      <c r="K1488" s="55"/>
      <c r="L1488" s="55"/>
    </row>
    <row r="1489" spans="2:12">
      <c r="B1489" s="55"/>
      <c r="C1489" s="55"/>
      <c r="D1489" s="55"/>
      <c r="E1489" s="55"/>
      <c r="F1489" s="55"/>
      <c r="G1489" s="55"/>
      <c r="H1489" s="55"/>
      <c r="I1489" s="55"/>
      <c r="J1489" s="55"/>
      <c r="K1489" s="55"/>
      <c r="L1489" s="55"/>
    </row>
    <row r="1490" spans="2:12">
      <c r="B1490" s="55"/>
      <c r="C1490" s="55"/>
      <c r="D1490" s="55"/>
      <c r="E1490" s="55"/>
      <c r="F1490" s="55"/>
      <c r="G1490" s="55"/>
      <c r="H1490" s="55"/>
      <c r="I1490" s="55"/>
      <c r="J1490" s="55"/>
      <c r="K1490" s="55"/>
      <c r="L1490" s="55"/>
    </row>
    <row r="1491" spans="2:12">
      <c r="B1491" s="55"/>
      <c r="C1491" s="55"/>
      <c r="D1491" s="55"/>
      <c r="E1491" s="55"/>
      <c r="F1491" s="55"/>
      <c r="G1491" s="55"/>
      <c r="H1491" s="55"/>
      <c r="I1491" s="55"/>
      <c r="J1491" s="55"/>
      <c r="K1491" s="55"/>
      <c r="L1491" s="55"/>
    </row>
    <row r="1492" spans="2:12">
      <c r="B1492" s="55"/>
      <c r="C1492" s="55"/>
      <c r="D1492" s="55"/>
      <c r="E1492" s="55"/>
      <c r="F1492" s="55"/>
      <c r="G1492" s="55"/>
      <c r="H1492" s="55"/>
      <c r="I1492" s="55"/>
      <c r="J1492" s="55"/>
      <c r="K1492" s="55"/>
      <c r="L1492" s="55"/>
    </row>
    <row r="1493" spans="2:12">
      <c r="B1493" s="55"/>
      <c r="C1493" s="55"/>
      <c r="D1493" s="55"/>
      <c r="E1493" s="55"/>
      <c r="F1493" s="55"/>
      <c r="G1493" s="55"/>
      <c r="H1493" s="55"/>
      <c r="I1493" s="55"/>
      <c r="J1493" s="55"/>
      <c r="K1493" s="55"/>
      <c r="L1493" s="55"/>
    </row>
    <row r="1494" spans="2:12">
      <c r="B1494" s="55"/>
      <c r="C1494" s="55"/>
      <c r="D1494" s="55"/>
      <c r="E1494" s="55"/>
      <c r="F1494" s="55"/>
      <c r="G1494" s="55"/>
      <c r="H1494" s="55"/>
      <c r="I1494" s="55"/>
      <c r="J1494" s="55"/>
      <c r="K1494" s="55"/>
      <c r="L1494" s="55"/>
    </row>
    <row r="1495" spans="2:12">
      <c r="B1495" s="55"/>
      <c r="C1495" s="55"/>
      <c r="D1495" s="55"/>
      <c r="E1495" s="55"/>
      <c r="F1495" s="55"/>
      <c r="G1495" s="55"/>
      <c r="H1495" s="55"/>
      <c r="I1495" s="55"/>
      <c r="J1495" s="55"/>
      <c r="K1495" s="55"/>
      <c r="L1495" s="55"/>
    </row>
    <row r="1496" spans="2:12">
      <c r="B1496" s="55"/>
      <c r="C1496" s="55"/>
      <c r="D1496" s="55"/>
      <c r="E1496" s="55"/>
      <c r="F1496" s="55"/>
      <c r="G1496" s="55"/>
      <c r="H1496" s="55"/>
      <c r="I1496" s="55"/>
      <c r="J1496" s="55"/>
      <c r="K1496" s="55"/>
      <c r="L1496" s="55"/>
    </row>
    <row r="1497" spans="2:12">
      <c r="B1497" s="55"/>
      <c r="C1497" s="55"/>
      <c r="D1497" s="55"/>
      <c r="E1497" s="55"/>
      <c r="F1497" s="55"/>
      <c r="G1497" s="55"/>
      <c r="H1497" s="55"/>
      <c r="I1497" s="55"/>
      <c r="J1497" s="55"/>
      <c r="K1497" s="55"/>
      <c r="L1497" s="55"/>
    </row>
    <row r="1498" spans="2:12">
      <c r="B1498" s="55"/>
      <c r="C1498" s="55"/>
      <c r="D1498" s="55"/>
      <c r="E1498" s="55"/>
      <c r="F1498" s="55"/>
      <c r="G1498" s="55"/>
      <c r="H1498" s="55"/>
      <c r="I1498" s="55"/>
      <c r="J1498" s="55"/>
      <c r="K1498" s="55"/>
      <c r="L1498" s="55"/>
    </row>
    <row r="1499" spans="2:12">
      <c r="B1499" s="55"/>
      <c r="C1499" s="55"/>
      <c r="D1499" s="55"/>
      <c r="E1499" s="55"/>
      <c r="F1499" s="55"/>
      <c r="G1499" s="55"/>
      <c r="H1499" s="55"/>
      <c r="I1499" s="55"/>
      <c r="J1499" s="55"/>
      <c r="K1499" s="55"/>
      <c r="L1499" s="55"/>
    </row>
    <row r="1500" spans="2:12">
      <c r="B1500" s="55"/>
      <c r="C1500" s="55"/>
      <c r="D1500" s="55"/>
      <c r="E1500" s="55"/>
      <c r="F1500" s="55"/>
      <c r="G1500" s="55"/>
      <c r="H1500" s="55"/>
      <c r="I1500" s="55"/>
      <c r="J1500" s="55"/>
      <c r="K1500" s="55"/>
      <c r="L1500" s="55"/>
    </row>
    <row r="1501" spans="2:12">
      <c r="B1501" s="55"/>
      <c r="C1501" s="55"/>
      <c r="D1501" s="55"/>
      <c r="E1501" s="55"/>
      <c r="F1501" s="55"/>
      <c r="G1501" s="55"/>
      <c r="H1501" s="55"/>
      <c r="I1501" s="55"/>
      <c r="J1501" s="55"/>
      <c r="K1501" s="55"/>
      <c r="L1501" s="55"/>
    </row>
    <row r="1502" spans="2:12">
      <c r="B1502" s="55"/>
      <c r="C1502" s="55"/>
      <c r="D1502" s="55"/>
      <c r="E1502" s="55"/>
      <c r="F1502" s="55"/>
      <c r="G1502" s="55"/>
      <c r="H1502" s="55"/>
      <c r="I1502" s="55"/>
      <c r="J1502" s="55"/>
      <c r="K1502" s="55"/>
      <c r="L1502" s="55"/>
    </row>
    <row r="1503" spans="2:12">
      <c r="B1503" s="55"/>
      <c r="C1503" s="55"/>
      <c r="D1503" s="55"/>
      <c r="E1503" s="55"/>
      <c r="F1503" s="55"/>
      <c r="G1503" s="55"/>
      <c r="H1503" s="55"/>
      <c r="I1503" s="55"/>
      <c r="J1503" s="55"/>
      <c r="K1503" s="55"/>
      <c r="L1503" s="55"/>
    </row>
    <row r="1504" spans="2:12">
      <c r="B1504" s="55"/>
      <c r="C1504" s="55"/>
      <c r="D1504" s="55"/>
      <c r="E1504" s="55"/>
      <c r="F1504" s="55"/>
      <c r="G1504" s="55"/>
      <c r="H1504" s="55"/>
      <c r="I1504" s="55"/>
      <c r="J1504" s="55"/>
      <c r="K1504" s="55"/>
      <c r="L1504" s="55"/>
    </row>
    <row r="1505" spans="2:12">
      <c r="B1505" s="55"/>
      <c r="C1505" s="55"/>
      <c r="D1505" s="55"/>
      <c r="E1505" s="55"/>
      <c r="F1505" s="55"/>
      <c r="G1505" s="55"/>
      <c r="H1505" s="55"/>
      <c r="I1505" s="55"/>
      <c r="J1505" s="55"/>
      <c r="K1505" s="55"/>
      <c r="L1505" s="55"/>
    </row>
    <row r="1506" spans="2:12">
      <c r="B1506" s="55"/>
      <c r="C1506" s="55"/>
      <c r="D1506" s="55"/>
      <c r="E1506" s="55"/>
      <c r="F1506" s="55"/>
      <c r="G1506" s="55"/>
      <c r="H1506" s="55"/>
      <c r="I1506" s="55"/>
      <c r="J1506" s="55"/>
      <c r="K1506" s="55"/>
      <c r="L1506" s="55"/>
    </row>
    <row r="1507" spans="2:12">
      <c r="B1507" s="55"/>
      <c r="C1507" s="55"/>
      <c r="D1507" s="55"/>
      <c r="E1507" s="55"/>
      <c r="F1507" s="55"/>
      <c r="G1507" s="55"/>
      <c r="H1507" s="55"/>
      <c r="I1507" s="55"/>
      <c r="J1507" s="55"/>
      <c r="K1507" s="55"/>
      <c r="L1507" s="55"/>
    </row>
    <row r="1508" spans="2:12">
      <c r="B1508" s="55"/>
      <c r="C1508" s="55"/>
      <c r="D1508" s="55"/>
      <c r="E1508" s="55"/>
      <c r="F1508" s="55"/>
      <c r="G1508" s="55"/>
      <c r="H1508" s="55"/>
      <c r="I1508" s="55"/>
      <c r="J1508" s="55"/>
      <c r="K1508" s="55"/>
      <c r="L1508" s="55"/>
    </row>
    <row r="1509" spans="2:12">
      <c r="B1509" s="55"/>
      <c r="C1509" s="55"/>
      <c r="D1509" s="55"/>
      <c r="E1509" s="55"/>
      <c r="F1509" s="55"/>
      <c r="G1509" s="55"/>
      <c r="H1509" s="55"/>
      <c r="I1509" s="55"/>
      <c r="J1509" s="55"/>
      <c r="K1509" s="55"/>
      <c r="L1509" s="55"/>
    </row>
    <row r="1510" spans="2:12">
      <c r="B1510" s="55"/>
      <c r="C1510" s="55"/>
      <c r="D1510" s="55"/>
      <c r="E1510" s="55"/>
      <c r="F1510" s="55"/>
      <c r="G1510" s="55"/>
      <c r="H1510" s="55"/>
      <c r="I1510" s="55"/>
      <c r="J1510" s="55"/>
      <c r="K1510" s="55"/>
      <c r="L1510" s="55"/>
    </row>
    <row r="1511" spans="2:12">
      <c r="B1511" s="55"/>
      <c r="C1511" s="55"/>
      <c r="D1511" s="55"/>
      <c r="E1511" s="55"/>
      <c r="F1511" s="55"/>
      <c r="G1511" s="55"/>
      <c r="H1511" s="55"/>
      <c r="I1511" s="55"/>
      <c r="J1511" s="55"/>
      <c r="K1511" s="55"/>
      <c r="L1511" s="55"/>
    </row>
    <row r="1512" spans="2:12">
      <c r="B1512" s="55"/>
      <c r="C1512" s="55"/>
      <c r="D1512" s="55"/>
      <c r="E1512" s="55"/>
      <c r="F1512" s="55"/>
      <c r="G1512" s="55"/>
      <c r="H1512" s="55"/>
      <c r="I1512" s="55"/>
      <c r="J1512" s="55"/>
      <c r="K1512" s="55"/>
      <c r="L1512" s="55"/>
    </row>
    <row r="1513" spans="2:12">
      <c r="B1513" s="55"/>
      <c r="C1513" s="55"/>
      <c r="D1513" s="55"/>
      <c r="E1513" s="55"/>
      <c r="F1513" s="55"/>
      <c r="G1513" s="55"/>
      <c r="H1513" s="55"/>
      <c r="I1513" s="55"/>
      <c r="J1513" s="55"/>
      <c r="K1513" s="55"/>
      <c r="L1513" s="55"/>
    </row>
    <row r="1514" spans="2:12">
      <c r="B1514" s="55"/>
      <c r="C1514" s="55"/>
      <c r="D1514" s="55"/>
      <c r="E1514" s="55"/>
      <c r="F1514" s="55"/>
      <c r="G1514" s="55"/>
      <c r="H1514" s="55"/>
      <c r="I1514" s="55"/>
      <c r="J1514" s="55"/>
      <c r="K1514" s="55"/>
      <c r="L1514" s="55"/>
    </row>
    <row r="1515" spans="2:12">
      <c r="B1515" s="55"/>
      <c r="C1515" s="55"/>
      <c r="D1515" s="55"/>
      <c r="E1515" s="55"/>
      <c r="F1515" s="55"/>
      <c r="G1515" s="55"/>
      <c r="H1515" s="55"/>
      <c r="I1515" s="55"/>
      <c r="J1515" s="55"/>
      <c r="K1515" s="55"/>
      <c r="L1515" s="55"/>
    </row>
    <row r="1516" spans="2:12">
      <c r="B1516" s="55"/>
      <c r="C1516" s="55"/>
      <c r="D1516" s="55"/>
      <c r="E1516" s="55"/>
      <c r="F1516" s="55"/>
      <c r="G1516" s="55"/>
      <c r="H1516" s="55"/>
      <c r="I1516" s="55"/>
      <c r="J1516" s="55"/>
      <c r="K1516" s="55"/>
      <c r="L1516" s="55"/>
    </row>
    <row r="1517" spans="2:12">
      <c r="B1517" s="55"/>
      <c r="C1517" s="55"/>
      <c r="D1517" s="55"/>
      <c r="E1517" s="55"/>
      <c r="F1517" s="55"/>
      <c r="G1517" s="55"/>
      <c r="H1517" s="55"/>
      <c r="I1517" s="55"/>
      <c r="J1517" s="55"/>
      <c r="K1517" s="55"/>
      <c r="L1517" s="55"/>
    </row>
    <row r="1518" spans="2:12">
      <c r="B1518" s="55"/>
      <c r="C1518" s="55"/>
      <c r="D1518" s="55"/>
      <c r="E1518" s="55"/>
      <c r="F1518" s="55"/>
      <c r="G1518" s="55"/>
      <c r="H1518" s="55"/>
      <c r="I1518" s="55"/>
      <c r="J1518" s="55"/>
      <c r="K1518" s="55"/>
      <c r="L1518" s="55"/>
    </row>
    <row r="1519" spans="2:12">
      <c r="B1519" s="55"/>
      <c r="C1519" s="55"/>
      <c r="D1519" s="55"/>
      <c r="E1519" s="55"/>
      <c r="F1519" s="55"/>
      <c r="G1519" s="55"/>
      <c r="H1519" s="55"/>
      <c r="I1519" s="55"/>
      <c r="J1519" s="55"/>
      <c r="K1519" s="55"/>
      <c r="L1519" s="55"/>
    </row>
    <row r="1520" spans="2:12">
      <c r="B1520" s="55"/>
      <c r="C1520" s="55"/>
      <c r="D1520" s="55"/>
      <c r="E1520" s="55"/>
      <c r="F1520" s="55"/>
      <c r="G1520" s="55"/>
      <c r="H1520" s="55"/>
      <c r="I1520" s="55"/>
      <c r="J1520" s="55"/>
      <c r="K1520" s="55"/>
      <c r="L1520" s="55"/>
    </row>
    <row r="1521" spans="2:12">
      <c r="B1521" s="55"/>
      <c r="C1521" s="55"/>
      <c r="D1521" s="55"/>
      <c r="E1521" s="55"/>
      <c r="F1521" s="55"/>
      <c r="G1521" s="55"/>
      <c r="H1521" s="55"/>
      <c r="I1521" s="55"/>
      <c r="J1521" s="55"/>
      <c r="K1521" s="55"/>
      <c r="L1521" s="55"/>
    </row>
    <row r="1522" spans="2:12">
      <c r="B1522" s="55"/>
      <c r="C1522" s="55"/>
      <c r="D1522" s="55"/>
      <c r="E1522" s="55"/>
      <c r="F1522" s="55"/>
      <c r="G1522" s="55"/>
      <c r="H1522" s="55"/>
      <c r="I1522" s="55"/>
      <c r="J1522" s="55"/>
      <c r="K1522" s="55"/>
      <c r="L1522" s="55"/>
    </row>
    <row r="1523" spans="2:12">
      <c r="B1523" s="55"/>
      <c r="C1523" s="55"/>
      <c r="D1523" s="55"/>
      <c r="E1523" s="55"/>
      <c r="F1523" s="55"/>
      <c r="G1523" s="55"/>
      <c r="H1523" s="55"/>
      <c r="I1523" s="55"/>
      <c r="J1523" s="55"/>
      <c r="K1523" s="55"/>
      <c r="L1523" s="55"/>
    </row>
    <row r="1524" spans="2:12">
      <c r="B1524" s="55"/>
      <c r="C1524" s="55"/>
      <c r="D1524" s="55"/>
      <c r="E1524" s="55"/>
      <c r="F1524" s="55"/>
      <c r="G1524" s="55"/>
      <c r="H1524" s="55"/>
      <c r="I1524" s="55"/>
      <c r="J1524" s="55"/>
      <c r="K1524" s="55"/>
      <c r="L1524" s="55"/>
    </row>
    <row r="1525" spans="2:12">
      <c r="B1525" s="55"/>
      <c r="C1525" s="55"/>
      <c r="D1525" s="55"/>
      <c r="E1525" s="55"/>
      <c r="F1525" s="55"/>
      <c r="G1525" s="55"/>
      <c r="H1525" s="55"/>
      <c r="I1525" s="55"/>
      <c r="J1525" s="55"/>
      <c r="K1525" s="55"/>
      <c r="L1525" s="55"/>
    </row>
    <row r="1526" spans="2:12">
      <c r="B1526" s="55"/>
      <c r="C1526" s="55"/>
      <c r="D1526" s="55"/>
      <c r="E1526" s="55"/>
      <c r="F1526" s="55"/>
      <c r="G1526" s="55"/>
      <c r="H1526" s="55"/>
      <c r="I1526" s="55"/>
      <c r="J1526" s="55"/>
      <c r="K1526" s="55"/>
      <c r="L1526" s="55"/>
    </row>
    <row r="1527" spans="2:12">
      <c r="B1527" s="55"/>
      <c r="C1527" s="55"/>
      <c r="D1527" s="55"/>
      <c r="E1527" s="55"/>
      <c r="F1527" s="55"/>
      <c r="G1527" s="55"/>
      <c r="H1527" s="55"/>
      <c r="I1527" s="55"/>
      <c r="J1527" s="55"/>
      <c r="K1527" s="55"/>
      <c r="L1527" s="55"/>
    </row>
    <row r="1528" spans="2:12">
      <c r="B1528" s="55"/>
      <c r="C1528" s="55"/>
      <c r="D1528" s="55"/>
      <c r="E1528" s="55"/>
      <c r="F1528" s="55"/>
      <c r="G1528" s="55"/>
      <c r="H1528" s="55"/>
      <c r="I1528" s="55"/>
      <c r="J1528" s="55"/>
      <c r="K1528" s="55"/>
      <c r="L1528" s="55"/>
    </row>
    <row r="1529" spans="2:12">
      <c r="B1529" s="55"/>
      <c r="C1529" s="55"/>
      <c r="D1529" s="55"/>
      <c r="E1529" s="55"/>
      <c r="F1529" s="55"/>
      <c r="G1529" s="55"/>
      <c r="H1529" s="55"/>
      <c r="I1529" s="55"/>
      <c r="J1529" s="55"/>
      <c r="K1529" s="55"/>
      <c r="L1529" s="55"/>
    </row>
    <row r="1530" spans="2:12">
      <c r="B1530" s="55"/>
      <c r="C1530" s="55"/>
      <c r="D1530" s="55"/>
      <c r="E1530" s="55"/>
      <c r="F1530" s="55"/>
      <c r="G1530" s="55"/>
      <c r="H1530" s="55"/>
      <c r="I1530" s="55"/>
      <c r="J1530" s="55"/>
      <c r="K1530" s="55"/>
      <c r="L1530" s="55"/>
    </row>
    <row r="1531" spans="2:12">
      <c r="B1531" s="55"/>
      <c r="C1531" s="55"/>
      <c r="D1531" s="55"/>
      <c r="E1531" s="55"/>
      <c r="F1531" s="55"/>
      <c r="G1531" s="55"/>
      <c r="H1531" s="55"/>
      <c r="I1531" s="55"/>
      <c r="J1531" s="55"/>
      <c r="K1531" s="55"/>
      <c r="L1531" s="55"/>
    </row>
    <row r="1532" spans="2:12">
      <c r="B1532" s="55"/>
      <c r="C1532" s="55"/>
      <c r="D1532" s="55"/>
      <c r="E1532" s="55"/>
      <c r="F1532" s="55"/>
      <c r="G1532" s="55"/>
      <c r="H1532" s="55"/>
      <c r="I1532" s="55"/>
      <c r="J1532" s="55"/>
      <c r="K1532" s="55"/>
      <c r="L1532" s="55"/>
    </row>
    <row r="1533" spans="2:12">
      <c r="B1533" s="55"/>
      <c r="C1533" s="55"/>
      <c r="D1533" s="55"/>
      <c r="E1533" s="55"/>
      <c r="F1533" s="55"/>
      <c r="G1533" s="55"/>
      <c r="H1533" s="55"/>
      <c r="I1533" s="55"/>
      <c r="J1533" s="55"/>
      <c r="K1533" s="55"/>
      <c r="L1533" s="55"/>
    </row>
    <row r="1534" spans="2:12">
      <c r="B1534" s="55"/>
      <c r="C1534" s="55"/>
      <c r="D1534" s="55"/>
      <c r="E1534" s="55"/>
      <c r="F1534" s="55"/>
      <c r="G1534" s="55"/>
      <c r="H1534" s="55"/>
      <c r="I1534" s="55"/>
      <c r="J1534" s="55"/>
      <c r="K1534" s="55"/>
      <c r="L1534" s="55"/>
    </row>
    <row r="1535" spans="2:12">
      <c r="B1535" s="55"/>
      <c r="C1535" s="55"/>
      <c r="D1535" s="55"/>
      <c r="E1535" s="55"/>
      <c r="F1535" s="55"/>
      <c r="G1535" s="55"/>
      <c r="H1535" s="55"/>
      <c r="I1535" s="55"/>
      <c r="J1535" s="55"/>
      <c r="K1535" s="55"/>
      <c r="L1535" s="55"/>
    </row>
    <row r="1536" spans="2:12">
      <c r="B1536" s="55"/>
      <c r="C1536" s="55"/>
      <c r="D1536" s="55"/>
      <c r="E1536" s="55"/>
      <c r="F1536" s="55"/>
      <c r="G1536" s="55"/>
      <c r="H1536" s="55"/>
      <c r="I1536" s="55"/>
      <c r="J1536" s="55"/>
      <c r="K1536" s="55"/>
      <c r="L1536" s="55"/>
    </row>
    <row r="1537" spans="2:12">
      <c r="B1537" s="55"/>
      <c r="C1537" s="55"/>
      <c r="D1537" s="55"/>
      <c r="E1537" s="55"/>
      <c r="F1537" s="55"/>
      <c r="G1537" s="55"/>
      <c r="H1537" s="55"/>
      <c r="I1537" s="55"/>
      <c r="J1537" s="55"/>
      <c r="K1537" s="55"/>
      <c r="L1537" s="55"/>
    </row>
    <row r="1538" spans="2:12">
      <c r="B1538" s="55"/>
      <c r="C1538" s="55"/>
      <c r="D1538" s="55"/>
      <c r="E1538" s="55"/>
      <c r="F1538" s="55"/>
      <c r="G1538" s="55"/>
      <c r="H1538" s="55"/>
      <c r="I1538" s="55"/>
      <c r="J1538" s="55"/>
      <c r="K1538" s="55"/>
      <c r="L1538" s="55"/>
    </row>
    <row r="1539" spans="2:12">
      <c r="B1539" s="55"/>
      <c r="C1539" s="55"/>
      <c r="D1539" s="55"/>
      <c r="E1539" s="55"/>
      <c r="F1539" s="55"/>
      <c r="G1539" s="55"/>
      <c r="H1539" s="55"/>
      <c r="I1539" s="55"/>
      <c r="J1539" s="55"/>
      <c r="K1539" s="55"/>
      <c r="L1539" s="55"/>
    </row>
    <row r="1540" spans="2:12">
      <c r="B1540" s="55"/>
      <c r="C1540" s="55"/>
      <c r="D1540" s="55"/>
      <c r="E1540" s="55"/>
      <c r="F1540" s="55"/>
      <c r="G1540" s="55"/>
      <c r="H1540" s="55"/>
      <c r="I1540" s="55"/>
      <c r="J1540" s="55"/>
      <c r="K1540" s="55"/>
      <c r="L1540" s="55"/>
    </row>
    <row r="1541" spans="2:12">
      <c r="B1541" s="55"/>
      <c r="C1541" s="55"/>
      <c r="D1541" s="55"/>
      <c r="E1541" s="55"/>
      <c r="F1541" s="55"/>
      <c r="G1541" s="55"/>
      <c r="H1541" s="55"/>
      <c r="I1541" s="55"/>
      <c r="J1541" s="55"/>
      <c r="K1541" s="55"/>
      <c r="L1541" s="55"/>
    </row>
    <row r="1542" spans="2:12">
      <c r="B1542" s="55"/>
      <c r="C1542" s="55"/>
      <c r="D1542" s="55"/>
      <c r="E1542" s="55"/>
      <c r="F1542" s="55"/>
      <c r="G1542" s="55"/>
      <c r="H1542" s="55"/>
      <c r="I1542" s="55"/>
      <c r="J1542" s="55"/>
      <c r="K1542" s="55"/>
      <c r="L1542" s="55"/>
    </row>
    <row r="1543" spans="2:12">
      <c r="B1543" s="55"/>
      <c r="C1543" s="55"/>
      <c r="D1543" s="55"/>
      <c r="E1543" s="55"/>
      <c r="F1543" s="55"/>
      <c r="G1543" s="55"/>
      <c r="H1543" s="55"/>
      <c r="I1543" s="55"/>
      <c r="J1543" s="55"/>
      <c r="K1543" s="55"/>
      <c r="L1543" s="55"/>
    </row>
    <row r="1544" spans="2:12">
      <c r="B1544" s="55"/>
      <c r="C1544" s="55"/>
      <c r="D1544" s="55"/>
      <c r="E1544" s="55"/>
      <c r="F1544" s="55"/>
      <c r="G1544" s="55"/>
      <c r="H1544" s="55"/>
      <c r="I1544" s="55"/>
      <c r="J1544" s="55"/>
      <c r="K1544" s="55"/>
      <c r="L1544" s="55"/>
    </row>
    <row r="1545" spans="2:12">
      <c r="B1545" s="55"/>
      <c r="C1545" s="55"/>
      <c r="D1545" s="55"/>
      <c r="E1545" s="55"/>
      <c r="F1545" s="55"/>
      <c r="G1545" s="55"/>
      <c r="H1545" s="55"/>
      <c r="I1545" s="55"/>
      <c r="J1545" s="55"/>
      <c r="K1545" s="55"/>
      <c r="L1545" s="55"/>
    </row>
    <row r="1546" spans="2:12">
      <c r="B1546" s="55"/>
      <c r="C1546" s="55"/>
      <c r="D1546" s="55"/>
      <c r="E1546" s="55"/>
      <c r="F1546" s="55"/>
      <c r="G1546" s="55"/>
      <c r="H1546" s="55"/>
      <c r="I1546" s="55"/>
      <c r="J1546" s="55"/>
      <c r="K1546" s="55"/>
      <c r="L1546" s="55"/>
    </row>
    <row r="1547" spans="2:12">
      <c r="B1547" s="55"/>
      <c r="C1547" s="55"/>
      <c r="D1547" s="55"/>
      <c r="E1547" s="55"/>
      <c r="F1547" s="55"/>
      <c r="G1547" s="55"/>
      <c r="H1547" s="55"/>
      <c r="I1547" s="55"/>
      <c r="J1547" s="55"/>
      <c r="K1547" s="55"/>
      <c r="L1547" s="55"/>
    </row>
    <row r="1548" spans="2:12">
      <c r="B1548" s="55"/>
      <c r="C1548" s="55"/>
      <c r="D1548" s="55"/>
      <c r="E1548" s="55"/>
      <c r="F1548" s="55"/>
      <c r="G1548" s="55"/>
      <c r="H1548" s="55"/>
      <c r="I1548" s="55"/>
      <c r="J1548" s="55"/>
      <c r="K1548" s="55"/>
      <c r="L1548" s="55"/>
    </row>
    <row r="1549" spans="2:12">
      <c r="B1549" s="55"/>
      <c r="C1549" s="55"/>
      <c r="D1549" s="55"/>
      <c r="E1549" s="55"/>
      <c r="F1549" s="55"/>
      <c r="G1549" s="55"/>
      <c r="H1549" s="55"/>
      <c r="I1549" s="55"/>
      <c r="J1549" s="55"/>
      <c r="K1549" s="55"/>
      <c r="L1549" s="55"/>
    </row>
    <row r="1550" spans="2:12">
      <c r="B1550" s="55"/>
      <c r="C1550" s="55"/>
      <c r="D1550" s="55"/>
      <c r="E1550" s="55"/>
      <c r="F1550" s="55"/>
      <c r="G1550" s="55"/>
      <c r="H1550" s="55"/>
      <c r="I1550" s="55"/>
      <c r="J1550" s="55"/>
      <c r="K1550" s="55"/>
      <c r="L1550" s="55"/>
    </row>
    <row r="1551" spans="2:12">
      <c r="B1551" s="55"/>
      <c r="C1551" s="55"/>
      <c r="D1551" s="55"/>
      <c r="E1551" s="55"/>
      <c r="F1551" s="55"/>
      <c r="G1551" s="55"/>
      <c r="H1551" s="55"/>
      <c r="I1551" s="55"/>
      <c r="J1551" s="55"/>
      <c r="K1551" s="55"/>
      <c r="L1551" s="55"/>
    </row>
    <row r="1552" spans="2:12">
      <c r="B1552" s="55"/>
      <c r="C1552" s="55"/>
      <c r="D1552" s="55"/>
      <c r="E1552" s="55"/>
      <c r="F1552" s="55"/>
      <c r="G1552" s="55"/>
      <c r="H1552" s="55"/>
      <c r="I1552" s="55"/>
      <c r="J1552" s="55"/>
      <c r="K1552" s="55"/>
      <c r="L1552" s="55"/>
    </row>
    <row r="1553" spans="2:12">
      <c r="B1553" s="55"/>
      <c r="C1553" s="55"/>
      <c r="D1553" s="55"/>
      <c r="E1553" s="55"/>
      <c r="F1553" s="55"/>
      <c r="G1553" s="55"/>
      <c r="H1553" s="55"/>
      <c r="I1553" s="55"/>
      <c r="J1553" s="55"/>
      <c r="K1553" s="55"/>
      <c r="L1553" s="55"/>
    </row>
    <row r="1554" spans="2:12">
      <c r="B1554" s="55"/>
      <c r="C1554" s="55"/>
      <c r="D1554" s="55"/>
      <c r="E1554" s="55"/>
      <c r="F1554" s="55"/>
      <c r="G1554" s="55"/>
      <c r="H1554" s="55"/>
      <c r="I1554" s="55"/>
      <c r="J1554" s="55"/>
      <c r="K1554" s="55"/>
      <c r="L1554" s="55"/>
    </row>
    <row r="1555" spans="2:12">
      <c r="B1555" s="55"/>
      <c r="C1555" s="55"/>
      <c r="D1555" s="55"/>
      <c r="E1555" s="55"/>
      <c r="F1555" s="55"/>
      <c r="G1555" s="55"/>
      <c r="H1555" s="55"/>
      <c r="I1555" s="55"/>
      <c r="J1555" s="55"/>
      <c r="K1555" s="55"/>
      <c r="L1555" s="55"/>
    </row>
    <row r="1556" spans="2:12">
      <c r="B1556" s="55"/>
      <c r="C1556" s="55"/>
      <c r="D1556" s="55"/>
      <c r="E1556" s="55"/>
      <c r="F1556" s="55"/>
      <c r="G1556" s="55"/>
      <c r="H1556" s="55"/>
      <c r="I1556" s="55"/>
      <c r="J1556" s="55"/>
      <c r="K1556" s="55"/>
      <c r="L1556" s="55"/>
    </row>
    <row r="1557" spans="2:12">
      <c r="B1557" s="55"/>
      <c r="C1557" s="55"/>
      <c r="D1557" s="55"/>
      <c r="E1557" s="55"/>
      <c r="F1557" s="55"/>
      <c r="G1557" s="55"/>
      <c r="H1557" s="55"/>
      <c r="I1557" s="55"/>
      <c r="J1557" s="55"/>
      <c r="K1557" s="55"/>
      <c r="L1557" s="55"/>
    </row>
    <row r="1558" spans="2:12">
      <c r="B1558" s="55"/>
      <c r="C1558" s="55"/>
      <c r="D1558" s="55"/>
      <c r="E1558" s="55"/>
      <c r="F1558" s="55"/>
      <c r="G1558" s="55"/>
      <c r="H1558" s="55"/>
      <c r="I1558" s="55"/>
      <c r="J1558" s="55"/>
      <c r="K1558" s="55"/>
      <c r="L1558" s="55"/>
    </row>
    <row r="1559" spans="2:12">
      <c r="B1559" s="55"/>
      <c r="C1559" s="55"/>
      <c r="D1559" s="55"/>
      <c r="E1559" s="55"/>
      <c r="F1559" s="55"/>
      <c r="G1559" s="55"/>
      <c r="H1559" s="55"/>
      <c r="I1559" s="55"/>
      <c r="J1559" s="55"/>
      <c r="K1559" s="55"/>
      <c r="L1559" s="55"/>
    </row>
    <row r="1560" spans="2:12">
      <c r="B1560" s="55"/>
      <c r="C1560" s="55"/>
      <c r="D1560" s="55"/>
      <c r="E1560" s="55"/>
      <c r="F1560" s="55"/>
      <c r="G1560" s="55"/>
      <c r="H1560" s="55"/>
      <c r="I1560" s="55"/>
      <c r="J1560" s="55"/>
      <c r="K1560" s="55"/>
      <c r="L1560" s="55"/>
    </row>
    <row r="1561" spans="2:12">
      <c r="B1561" s="55"/>
      <c r="C1561" s="55"/>
      <c r="D1561" s="55"/>
      <c r="E1561" s="55"/>
      <c r="F1561" s="55"/>
      <c r="G1561" s="55"/>
      <c r="H1561" s="55"/>
      <c r="I1561" s="55"/>
      <c r="J1561" s="55"/>
      <c r="K1561" s="55"/>
      <c r="L1561" s="55"/>
    </row>
    <row r="1562" spans="2:12">
      <c r="B1562" s="55"/>
      <c r="C1562" s="55"/>
      <c r="D1562" s="55"/>
      <c r="E1562" s="55"/>
      <c r="F1562" s="55"/>
      <c r="G1562" s="55"/>
      <c r="H1562" s="55"/>
      <c r="I1562" s="55"/>
      <c r="J1562" s="55"/>
      <c r="K1562" s="55"/>
      <c r="L1562" s="55"/>
    </row>
    <row r="1563" spans="2:12">
      <c r="B1563" s="55"/>
      <c r="C1563" s="55"/>
      <c r="D1563" s="55"/>
      <c r="E1563" s="55"/>
      <c r="F1563" s="55"/>
      <c r="G1563" s="55"/>
      <c r="H1563" s="55"/>
      <c r="I1563" s="55"/>
      <c r="J1563" s="55"/>
      <c r="K1563" s="55"/>
      <c r="L1563" s="55"/>
    </row>
    <row r="1564" spans="2:12">
      <c r="B1564" s="55"/>
      <c r="C1564" s="55"/>
      <c r="D1564" s="55"/>
      <c r="E1564" s="55"/>
      <c r="F1564" s="55"/>
      <c r="G1564" s="55"/>
      <c r="H1564" s="55"/>
      <c r="I1564" s="55"/>
      <c r="J1564" s="55"/>
      <c r="K1564" s="55"/>
      <c r="L1564" s="55"/>
    </row>
    <row r="1565" spans="2:12">
      <c r="B1565" s="55"/>
      <c r="C1565" s="55"/>
      <c r="D1565" s="55"/>
      <c r="E1565" s="55"/>
      <c r="F1565" s="55"/>
      <c r="G1565" s="55"/>
      <c r="H1565" s="55"/>
      <c r="I1565" s="55"/>
      <c r="J1565" s="55"/>
      <c r="K1565" s="55"/>
      <c r="L1565" s="55"/>
    </row>
    <row r="1566" spans="2:12">
      <c r="B1566" s="55"/>
      <c r="C1566" s="55"/>
      <c r="D1566" s="55"/>
      <c r="E1566" s="55"/>
      <c r="F1566" s="55"/>
      <c r="G1566" s="55"/>
      <c r="H1566" s="55"/>
      <c r="I1566" s="55"/>
      <c r="J1566" s="55"/>
      <c r="K1566" s="55"/>
      <c r="L1566" s="55"/>
    </row>
    <row r="1567" spans="2:12">
      <c r="B1567" s="55"/>
      <c r="C1567" s="55"/>
      <c r="D1567" s="55"/>
      <c r="E1567" s="55"/>
      <c r="F1567" s="55"/>
      <c r="G1567" s="55"/>
      <c r="H1567" s="55"/>
      <c r="I1567" s="55"/>
      <c r="J1567" s="55"/>
      <c r="K1567" s="55"/>
      <c r="L1567" s="55"/>
    </row>
    <row r="1568" spans="2:12">
      <c r="B1568" s="55"/>
      <c r="C1568" s="55"/>
      <c r="D1568" s="55"/>
      <c r="E1568" s="55"/>
      <c r="F1568" s="55"/>
      <c r="G1568" s="55"/>
      <c r="H1568" s="55"/>
      <c r="I1568" s="55"/>
      <c r="J1568" s="55"/>
      <c r="K1568" s="55"/>
      <c r="L1568" s="55"/>
    </row>
    <row r="1569" spans="2:12">
      <c r="B1569" s="55"/>
      <c r="C1569" s="55"/>
      <c r="D1569" s="55"/>
      <c r="E1569" s="55"/>
      <c r="F1569" s="55"/>
      <c r="G1569" s="55"/>
      <c r="H1569" s="55"/>
      <c r="I1569" s="55"/>
      <c r="J1569" s="55"/>
      <c r="K1569" s="55"/>
      <c r="L1569" s="55"/>
    </row>
    <row r="1570" spans="2:12">
      <c r="B1570" s="55"/>
      <c r="C1570" s="55"/>
      <c r="D1570" s="55"/>
      <c r="E1570" s="55"/>
      <c r="F1570" s="55"/>
      <c r="G1570" s="55"/>
      <c r="H1570" s="55"/>
      <c r="I1570" s="55"/>
      <c r="J1570" s="55"/>
      <c r="K1570" s="55"/>
      <c r="L1570" s="55"/>
    </row>
    <row r="1571" spans="2:12">
      <c r="B1571" s="55"/>
      <c r="C1571" s="55"/>
      <c r="D1571" s="55"/>
      <c r="E1571" s="55"/>
      <c r="F1571" s="55"/>
      <c r="G1571" s="55"/>
      <c r="H1571" s="55"/>
      <c r="I1571" s="55"/>
      <c r="J1571" s="55"/>
      <c r="K1571" s="55"/>
      <c r="L1571" s="55"/>
    </row>
    <row r="1572" spans="2:12">
      <c r="B1572" s="55"/>
      <c r="C1572" s="55"/>
      <c r="D1572" s="55"/>
      <c r="E1572" s="55"/>
      <c r="F1572" s="55"/>
      <c r="G1572" s="55"/>
      <c r="H1572" s="55"/>
      <c r="I1572" s="55"/>
      <c r="J1572" s="55"/>
      <c r="K1572" s="55"/>
      <c r="L1572" s="55"/>
    </row>
    <row r="1573" spans="2:12">
      <c r="B1573" s="55"/>
      <c r="C1573" s="55"/>
      <c r="D1573" s="55"/>
      <c r="E1573" s="55"/>
      <c r="F1573" s="55"/>
      <c r="G1573" s="55"/>
      <c r="H1573" s="55"/>
      <c r="I1573" s="55"/>
      <c r="J1573" s="55"/>
      <c r="K1573" s="55"/>
      <c r="L1573" s="55"/>
    </row>
    <row r="1574" spans="2:12">
      <c r="B1574" s="55"/>
      <c r="C1574" s="55"/>
      <c r="D1574" s="55"/>
      <c r="E1574" s="55"/>
      <c r="F1574" s="55"/>
      <c r="G1574" s="55"/>
      <c r="H1574" s="55"/>
      <c r="I1574" s="55"/>
      <c r="J1574" s="55"/>
      <c r="K1574" s="55"/>
      <c r="L1574" s="55"/>
    </row>
    <row r="1575" spans="2:12">
      <c r="B1575" s="55"/>
      <c r="C1575" s="55"/>
      <c r="D1575" s="55"/>
      <c r="E1575" s="55"/>
      <c r="F1575" s="55"/>
      <c r="G1575" s="55"/>
      <c r="H1575" s="55"/>
      <c r="I1575" s="55"/>
      <c r="J1575" s="55"/>
      <c r="K1575" s="55"/>
      <c r="L1575" s="55"/>
    </row>
    <row r="1576" spans="2:12">
      <c r="B1576" s="55"/>
      <c r="C1576" s="55"/>
      <c r="D1576" s="55"/>
      <c r="E1576" s="55"/>
      <c r="F1576" s="55"/>
      <c r="G1576" s="55"/>
      <c r="H1576" s="55"/>
      <c r="I1576" s="55"/>
      <c r="J1576" s="55"/>
      <c r="K1576" s="55"/>
      <c r="L1576" s="55"/>
    </row>
    <row r="1577" spans="2:12">
      <c r="B1577" s="55"/>
      <c r="C1577" s="55"/>
      <c r="D1577" s="55"/>
      <c r="E1577" s="55"/>
      <c r="F1577" s="55"/>
      <c r="G1577" s="55"/>
      <c r="H1577" s="55"/>
      <c r="I1577" s="55"/>
      <c r="J1577" s="55"/>
      <c r="K1577" s="55"/>
      <c r="L1577" s="55"/>
    </row>
    <row r="1578" spans="2:12">
      <c r="B1578" s="55"/>
      <c r="C1578" s="55"/>
      <c r="D1578" s="55"/>
      <c r="E1578" s="55"/>
      <c r="F1578" s="55"/>
      <c r="G1578" s="55"/>
      <c r="H1578" s="55"/>
      <c r="I1578" s="55"/>
      <c r="J1578" s="55"/>
      <c r="K1578" s="55"/>
      <c r="L1578" s="55"/>
    </row>
    <row r="1579" spans="2:12">
      <c r="B1579" s="55"/>
      <c r="C1579" s="55"/>
      <c r="D1579" s="55"/>
      <c r="E1579" s="55"/>
      <c r="F1579" s="55"/>
      <c r="G1579" s="55"/>
      <c r="H1579" s="55"/>
      <c r="I1579" s="55"/>
      <c r="J1579" s="55"/>
      <c r="K1579" s="55"/>
      <c r="L1579" s="55"/>
    </row>
    <row r="1580" spans="2:12">
      <c r="B1580" s="55"/>
      <c r="C1580" s="55"/>
      <c r="D1580" s="55"/>
      <c r="E1580" s="55"/>
      <c r="F1580" s="55"/>
      <c r="G1580" s="55"/>
      <c r="H1580" s="55"/>
      <c r="I1580" s="55"/>
      <c r="J1580" s="55"/>
      <c r="K1580" s="55"/>
      <c r="L1580" s="55"/>
    </row>
    <row r="1581" spans="2:12">
      <c r="B1581" s="55"/>
      <c r="C1581" s="55"/>
      <c r="D1581" s="55"/>
      <c r="E1581" s="55"/>
      <c r="F1581" s="55"/>
      <c r="G1581" s="55"/>
      <c r="H1581" s="55"/>
      <c r="I1581" s="55"/>
      <c r="J1581" s="55"/>
      <c r="K1581" s="55"/>
      <c r="L1581" s="55"/>
    </row>
    <row r="1582" spans="2:12">
      <c r="B1582" s="55"/>
      <c r="C1582" s="55"/>
      <c r="D1582" s="55"/>
      <c r="E1582" s="55"/>
      <c r="F1582" s="55"/>
      <c r="G1582" s="55"/>
      <c r="H1582" s="55"/>
      <c r="I1582" s="55"/>
      <c r="J1582" s="55"/>
      <c r="K1582" s="55"/>
      <c r="L1582" s="55"/>
    </row>
    <row r="1583" spans="2:12">
      <c r="B1583" s="55"/>
      <c r="C1583" s="55"/>
      <c r="D1583" s="55"/>
      <c r="E1583" s="55"/>
      <c r="F1583" s="55"/>
      <c r="G1583" s="55"/>
      <c r="H1583" s="55"/>
      <c r="I1583" s="55"/>
      <c r="J1583" s="55"/>
      <c r="K1583" s="55"/>
      <c r="L1583" s="55"/>
    </row>
    <row r="1584" spans="2:12">
      <c r="B1584" s="55"/>
      <c r="C1584" s="55"/>
      <c r="D1584" s="55"/>
      <c r="E1584" s="55"/>
      <c r="F1584" s="55"/>
      <c r="G1584" s="55"/>
      <c r="H1584" s="55"/>
      <c r="I1584" s="55"/>
      <c r="J1584" s="55"/>
      <c r="K1584" s="55"/>
      <c r="L1584" s="55"/>
    </row>
    <row r="1585" spans="2:12">
      <c r="B1585" s="55"/>
      <c r="C1585" s="55"/>
      <c r="D1585" s="55"/>
      <c r="E1585" s="55"/>
      <c r="F1585" s="55"/>
      <c r="G1585" s="55"/>
      <c r="H1585" s="55"/>
      <c r="I1585" s="55"/>
      <c r="J1585" s="55"/>
      <c r="K1585" s="55"/>
      <c r="L1585" s="55"/>
    </row>
    <row r="1586" spans="2:12">
      <c r="B1586" s="55"/>
      <c r="C1586" s="55"/>
      <c r="D1586" s="55"/>
      <c r="E1586" s="55"/>
      <c r="F1586" s="55"/>
      <c r="G1586" s="55"/>
      <c r="H1586" s="55"/>
      <c r="I1586" s="55"/>
      <c r="J1586" s="55"/>
      <c r="K1586" s="55"/>
      <c r="L1586" s="55"/>
    </row>
    <row r="1587" spans="2:12">
      <c r="B1587" s="55"/>
      <c r="C1587" s="55"/>
      <c r="D1587" s="55"/>
      <c r="E1587" s="55"/>
      <c r="F1587" s="55"/>
      <c r="G1587" s="55"/>
      <c r="H1587" s="55"/>
      <c r="I1587" s="55"/>
      <c r="J1587" s="55"/>
      <c r="K1587" s="55"/>
      <c r="L1587" s="55"/>
    </row>
    <row r="1588" spans="2:12">
      <c r="B1588" s="55"/>
      <c r="C1588" s="55"/>
      <c r="D1588" s="55"/>
      <c r="E1588" s="55"/>
      <c r="F1588" s="55"/>
      <c r="G1588" s="55"/>
      <c r="H1588" s="55"/>
      <c r="I1588" s="55"/>
      <c r="J1588" s="55"/>
      <c r="K1588" s="55"/>
      <c r="L1588" s="55"/>
    </row>
    <row r="1589" spans="2:12">
      <c r="B1589" s="55"/>
      <c r="C1589" s="55"/>
      <c r="D1589" s="55"/>
      <c r="E1589" s="55"/>
      <c r="F1589" s="55"/>
      <c r="G1589" s="55"/>
      <c r="H1589" s="55"/>
      <c r="I1589" s="55"/>
      <c r="J1589" s="55"/>
      <c r="K1589" s="55"/>
      <c r="L1589" s="55"/>
    </row>
    <row r="1590" spans="2:12">
      <c r="B1590" s="55"/>
      <c r="C1590" s="55"/>
      <c r="D1590" s="55"/>
      <c r="E1590" s="55"/>
      <c r="F1590" s="55"/>
      <c r="G1590" s="55"/>
      <c r="H1590" s="55"/>
      <c r="I1590" s="55"/>
      <c r="J1590" s="55"/>
      <c r="K1590" s="55"/>
      <c r="L1590" s="55"/>
    </row>
    <row r="1591" spans="2:12">
      <c r="B1591" s="55"/>
      <c r="C1591" s="55"/>
      <c r="D1591" s="55"/>
      <c r="E1591" s="55"/>
      <c r="F1591" s="55"/>
      <c r="G1591" s="55"/>
      <c r="H1591" s="55"/>
      <c r="I1591" s="55"/>
      <c r="J1591" s="55"/>
      <c r="K1591" s="55"/>
      <c r="L1591" s="55"/>
    </row>
    <row r="1592" spans="2:12">
      <c r="B1592" s="55"/>
      <c r="C1592" s="55"/>
      <c r="D1592" s="55"/>
      <c r="E1592" s="55"/>
      <c r="F1592" s="55"/>
      <c r="G1592" s="55"/>
      <c r="H1592" s="55"/>
      <c r="I1592" s="55"/>
      <c r="J1592" s="55"/>
      <c r="K1592" s="55"/>
      <c r="L1592" s="55"/>
    </row>
    <row r="1593" spans="2:12">
      <c r="B1593" s="55"/>
      <c r="C1593" s="55"/>
      <c r="D1593" s="55"/>
      <c r="E1593" s="55"/>
      <c r="F1593" s="55"/>
      <c r="G1593" s="55"/>
      <c r="H1593" s="55"/>
      <c r="I1593" s="55"/>
      <c r="J1593" s="55"/>
      <c r="K1593" s="55"/>
      <c r="L1593" s="55"/>
    </row>
    <row r="1594" spans="2:12">
      <c r="B1594" s="55"/>
      <c r="C1594" s="55"/>
      <c r="D1594" s="55"/>
      <c r="E1594" s="55"/>
      <c r="F1594" s="55"/>
      <c r="G1594" s="55"/>
      <c r="H1594" s="55"/>
      <c r="I1594" s="55"/>
      <c r="J1594" s="55"/>
      <c r="K1594" s="55"/>
      <c r="L1594" s="55"/>
    </row>
  </sheetData>
  <sheetProtection algorithmName="SHA-512" hashValue="C9BTeLWe7YCID3M6HNqV4af40DIt+YF7c+GkIZYwoqrs5KH1DonPHvQISL2zCJMeUpOOgDyqygTr7LVCMw06ag==" saltValue="du5EEsReovalLIywyb7qlQ==" spinCount="100000" sheet="1" objects="1" scenarios="1"/>
  <mergeCells count="21">
    <mergeCell ref="C47:G47"/>
    <mergeCell ref="C46:G46"/>
    <mergeCell ref="C42:G42"/>
    <mergeCell ref="C43:G44"/>
    <mergeCell ref="M183:O183"/>
    <mergeCell ref="D169:H169"/>
    <mergeCell ref="C166:H166"/>
    <mergeCell ref="M223:O223"/>
    <mergeCell ref="C238:F238"/>
    <mergeCell ref="J49:J50"/>
    <mergeCell ref="J87:J88"/>
    <mergeCell ref="J125:J126"/>
    <mergeCell ref="D125:G126"/>
    <mergeCell ref="D87:G88"/>
    <mergeCell ref="H87:H88"/>
    <mergeCell ref="I87:I88"/>
    <mergeCell ref="H49:H50"/>
    <mergeCell ref="I49:I50"/>
    <mergeCell ref="D49:G50"/>
    <mergeCell ref="H125:H126"/>
    <mergeCell ref="I125:I126"/>
  </mergeCells>
  <phoneticPr fontId="6" type="noConversion"/>
  <dataValidations count="9">
    <dataValidation type="whole" operator="greaterThanOrEqual" allowBlank="1" showInputMessage="1" showErrorMessage="1" error="Bitte überprüfen Sie Ihre Angabe. In diesem Feld sind nur Zahlen zulässig. " sqref="I22:I28 E22:G25 E27:G27" xr:uid="{00000000-0002-0000-0400-000000000000}">
      <formula1>0</formula1>
    </dataValidation>
    <dataValidation type="decimal" allowBlank="1" showInputMessage="1" showErrorMessage="1" error="Bitte überprüfen Sie Ihre Angabe. In diesem Feld sind keine Zahlen mit einem Punkt als Trennzeichen erlaubt._x000a_" sqref="D216:F216" xr:uid="{00000000-0002-0000-0400-000001000000}">
      <formula1>0</formula1>
      <formula2>9999999999.99</formula2>
    </dataValidation>
    <dataValidation type="decimal" operator="greaterThanOrEqual" allowBlank="1" showInputMessage="1" showErrorMessage="1" error="Bitte überprüfen Sie Ihre Angabe. In diesem Feld sind keine Zahlen mit einem Punkt als Trennzeichen erlaubt." sqref="D90:H121 D52:H83 D128:H159" xr:uid="{00000000-0002-0000-0400-000002000000}">
      <formula1>0</formula1>
    </dataValidation>
    <dataValidation type="decimal" allowBlank="1" showInputMessage="1" showErrorMessage="1" error="Bitte überprüfen Sie Ihre Angabe. In diesem Feld sind keine Zahlen mit einem Punkt als Trennzeichen erlaubt." sqref="D122:H122" xr:uid="{00000000-0002-0000-0400-000003000000}">
      <formula1>0</formula1>
      <formula2>999999999.99</formula2>
    </dataValidation>
    <dataValidation type="decimal" allowBlank="1" showInputMessage="1" showErrorMessage="1" error="Bitte überprüfen Sie Ihre Angabe. In diesem Feld sind keine Zahlen mit einem Punkt als Trennzeichen erlaubt." sqref="D84:I84 I162:I167 I122 I242 I160" xr:uid="{00000000-0002-0000-0400-000004000000}">
      <formula1>0</formula1>
      <formula2>99999999999.99</formula2>
    </dataValidation>
    <dataValidation type="decimal" operator="greaterThanOrEqual" allowBlank="1" showInputMessage="1" showErrorMessage="1" error="Bitte überprüfen Sie Ihre Angabe. In diesem Feld sind keine Zahlen mit einem Punkt als Trennzeichen erlaubt._x000a_" sqref="D184:F215" xr:uid="{00000000-0002-0000-0400-000005000000}">
      <formula1>0</formula1>
    </dataValidation>
    <dataValidation type="decimal" allowBlank="1" showInputMessage="1" showErrorMessage="1" error="Bitte überprüfen Sie Ihre Angabe. In diesem Feld sind keine Zahlen mit einem Punkt als Trennzeichen erlaubt." sqref="D243:F243 D242:H242 D160:H165 D167:H167" xr:uid="{00000000-0002-0000-0400-000006000000}">
      <formula1>0</formula1>
      <formula2>9999999999.99</formula2>
    </dataValidation>
    <dataValidation type="decimal" operator="greaterThanOrEqual" allowBlank="1" showInputMessage="1" showErrorMessage="1" error="Bitte überprüfen Sie Ihre Angabe. In diesem Feld sind nur Zahlen zulässig. " sqref="E26:G26 E28:G28" xr:uid="{2D6226DC-D9FC-4C34-AD4F-77A0940C5E7B}">
      <formula1>0</formula1>
    </dataValidation>
    <dataValidation allowBlank="1" showInputMessage="1" showErrorMessage="1" error="Bitte überprüfen Sie Ihre Angabe. In diesem Feld sind keine Zahlen mit einem Punkt als Trennzeichen erlaubt." sqref="I52:I83 I90:I121 I128:I159" xr:uid="{28092051-D306-4CAE-B9BC-70E2D098DBE9}"/>
  </dataValidation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DD81-B523-4F99-B6FE-D24603E7047F}">
  <sheetPr>
    <tabColor theme="4" tint="0.59999389629810485"/>
  </sheetPr>
  <dimension ref="A1:O28"/>
  <sheetViews>
    <sheetView zoomScale="85" zoomScaleNormal="85" workbookViewId="0">
      <selection activeCell="C19" sqref="C19"/>
    </sheetView>
  </sheetViews>
  <sheetFormatPr baseColWidth="10" defaultColWidth="7.81640625" defaultRowHeight="16"/>
  <cols>
    <col min="1" max="1" width="5.81640625" style="55" customWidth="1"/>
    <col min="2" max="2" width="14.81640625" style="169" customWidth="1"/>
    <col min="3" max="3" width="43.81640625" style="163" customWidth="1"/>
    <col min="4" max="4" width="101.36328125" style="55" customWidth="1"/>
    <col min="5" max="5" width="10.90625" style="55" customWidth="1"/>
    <col min="6" max="13" width="18.81640625" style="55" customWidth="1"/>
    <col min="14" max="15" width="29" style="55" customWidth="1"/>
    <col min="16" max="16384" width="7.81640625" style="55"/>
  </cols>
  <sheetData>
    <row r="1" spans="1:15">
      <c r="A1" s="359"/>
      <c r="B1" s="360"/>
      <c r="C1" s="361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</row>
    <row r="3" spans="1:15" s="188" customFormat="1" ht="20">
      <c r="B3" s="48" t="s">
        <v>1</v>
      </c>
      <c r="C3" s="17"/>
      <c r="D3" s="17"/>
      <c r="E3" s="17"/>
      <c r="F3" s="17"/>
      <c r="G3" s="17"/>
      <c r="I3" s="17"/>
    </row>
    <row r="4" spans="1:15">
      <c r="B4" s="18"/>
      <c r="C4" s="19"/>
      <c r="D4" s="187"/>
      <c r="E4" s="187"/>
      <c r="F4" s="20"/>
      <c r="G4" s="21"/>
      <c r="I4" s="21"/>
      <c r="J4" s="23"/>
      <c r="K4" s="23"/>
    </row>
    <row r="5" spans="1:15">
      <c r="B5" s="155"/>
      <c r="C5" s="19"/>
      <c r="D5" s="187"/>
      <c r="E5" s="187"/>
      <c r="F5" s="20"/>
      <c r="G5" s="21"/>
      <c r="I5" s="21"/>
      <c r="J5" s="23"/>
      <c r="K5" s="23"/>
    </row>
    <row r="6" spans="1:15" ht="17.5">
      <c r="B6" s="22" t="s">
        <v>2</v>
      </c>
      <c r="C6" s="23"/>
      <c r="D6" s="24"/>
      <c r="E6" s="24"/>
      <c r="F6" s="24"/>
      <c r="G6" s="243"/>
      <c r="H6" s="67"/>
      <c r="I6" s="67"/>
      <c r="J6" s="24"/>
      <c r="K6" s="24"/>
    </row>
    <row r="7" spans="1:15" s="188" customFormat="1" ht="15" customHeight="1">
      <c r="B7" s="25" t="s">
        <v>3</v>
      </c>
      <c r="C7" s="26"/>
      <c r="D7" s="27"/>
      <c r="E7" s="27"/>
      <c r="G7" s="31"/>
      <c r="H7" s="55"/>
      <c r="I7" s="55"/>
      <c r="J7" s="68"/>
      <c r="K7" s="68"/>
    </row>
    <row r="8" spans="1:15" s="188" customFormat="1" ht="15" customHeight="1">
      <c r="B8" s="28"/>
      <c r="C8" s="29" t="s">
        <v>4</v>
      </c>
      <c r="D8" s="30"/>
      <c r="G8" s="73"/>
      <c r="H8" s="55"/>
      <c r="I8" s="55"/>
      <c r="K8" s="67"/>
    </row>
    <row r="9" spans="1:15" ht="15" customHeight="1">
      <c r="B9" s="33"/>
      <c r="C9" s="29" t="s">
        <v>5</v>
      </c>
      <c r="D9" s="34"/>
      <c r="E9" s="23"/>
      <c r="F9" s="23"/>
      <c r="G9" s="244"/>
      <c r="I9" s="245"/>
      <c r="J9" s="188"/>
      <c r="K9" s="188"/>
    </row>
    <row r="10" spans="1:15" ht="15" customHeight="1">
      <c r="B10" s="35"/>
      <c r="C10" s="29" t="s">
        <v>6</v>
      </c>
      <c r="D10" s="34"/>
      <c r="E10" s="23"/>
      <c r="F10" s="23"/>
      <c r="G10" s="244"/>
      <c r="I10" s="245"/>
      <c r="J10" s="188"/>
      <c r="K10" s="188"/>
    </row>
    <row r="11" spans="1:15" ht="15" customHeight="1">
      <c r="B11" s="36"/>
      <c r="C11" s="37" t="s">
        <v>7</v>
      </c>
      <c r="D11" s="34"/>
      <c r="E11" s="23"/>
      <c r="F11" s="23"/>
      <c r="G11" s="244"/>
      <c r="I11" s="245"/>
      <c r="J11" s="188"/>
      <c r="K11" s="188"/>
    </row>
    <row r="12" spans="1:15">
      <c r="B12" s="186"/>
      <c r="C12" s="23"/>
      <c r="D12" s="23"/>
      <c r="E12" s="23"/>
      <c r="F12" s="23"/>
      <c r="G12" s="76"/>
      <c r="I12" s="77"/>
      <c r="J12" s="77"/>
      <c r="K12" s="78"/>
      <c r="O12" s="185"/>
    </row>
    <row r="13" spans="1:15">
      <c r="B13" s="79" t="s">
        <v>8</v>
      </c>
      <c r="C13" s="47" t="s">
        <v>9</v>
      </c>
      <c r="D13" s="38"/>
      <c r="E13" s="38"/>
      <c r="F13" s="39"/>
      <c r="G13" s="80"/>
      <c r="I13" s="80"/>
      <c r="J13" s="81"/>
      <c r="K13" s="82"/>
    </row>
    <row r="14" spans="1:15" ht="21" customHeight="1">
      <c r="B14" s="371"/>
      <c r="C14" s="372" t="s">
        <v>1386</v>
      </c>
      <c r="D14" s="373"/>
      <c r="E14" s="373"/>
      <c r="F14" s="374"/>
      <c r="G14" s="373"/>
      <c r="H14" s="373"/>
      <c r="I14" s="373"/>
      <c r="J14" s="373"/>
      <c r="K14" s="373"/>
      <c r="L14" s="373"/>
      <c r="M14" s="373"/>
      <c r="N14" s="373"/>
      <c r="O14" s="373"/>
    </row>
    <row r="15" spans="1:15">
      <c r="B15" s="86"/>
      <c r="C15" s="91"/>
      <c r="D15" s="104"/>
      <c r="E15" s="104"/>
      <c r="F15" s="246"/>
      <c r="G15" s="104"/>
      <c r="H15" s="104"/>
      <c r="I15" s="247"/>
      <c r="J15" s="104"/>
      <c r="K15" s="104"/>
      <c r="L15" s="104"/>
      <c r="M15" s="104"/>
      <c r="O15" s="154"/>
    </row>
    <row r="16" spans="1:15">
      <c r="B16" s="497"/>
      <c r="C16" s="498" t="s">
        <v>129</v>
      </c>
      <c r="D16" s="497" t="s">
        <v>131</v>
      </c>
      <c r="E16" s="497" t="s">
        <v>1388</v>
      </c>
      <c r="F16" s="498" t="s">
        <v>132</v>
      </c>
      <c r="G16" s="498" t="s">
        <v>133</v>
      </c>
      <c r="H16" s="498" t="s">
        <v>1389</v>
      </c>
      <c r="I16" s="256" t="s">
        <v>1390</v>
      </c>
      <c r="J16" s="498" t="s">
        <v>1391</v>
      </c>
      <c r="K16" s="498" t="s">
        <v>1392</v>
      </c>
      <c r="L16" s="498" t="s">
        <v>1393</v>
      </c>
      <c r="M16" s="498" t="s">
        <v>1394</v>
      </c>
      <c r="N16" s="498" t="s">
        <v>1395</v>
      </c>
      <c r="O16" s="497" t="s">
        <v>1396</v>
      </c>
    </row>
    <row r="17" spans="2:15" ht="58">
      <c r="B17" s="379"/>
      <c r="C17" s="289" t="s">
        <v>130</v>
      </c>
      <c r="D17" s="289" t="s">
        <v>1384</v>
      </c>
      <c r="E17" s="289" t="s">
        <v>1385</v>
      </c>
      <c r="F17" s="289" t="s">
        <v>157</v>
      </c>
      <c r="G17" s="289" t="s">
        <v>159</v>
      </c>
      <c r="H17" s="289" t="s">
        <v>158</v>
      </c>
      <c r="I17" s="289" t="s">
        <v>152</v>
      </c>
      <c r="J17" s="289" t="s">
        <v>1489</v>
      </c>
      <c r="K17" s="289" t="s">
        <v>1490</v>
      </c>
      <c r="L17" s="290" t="s">
        <v>194</v>
      </c>
      <c r="M17" s="290" t="s">
        <v>195</v>
      </c>
      <c r="N17" s="291" t="s">
        <v>1492</v>
      </c>
      <c r="O17" s="292" t="s">
        <v>1491</v>
      </c>
    </row>
    <row r="18" spans="2:15">
      <c r="B18" s="338"/>
      <c r="C18" s="207"/>
      <c r="D18" s="287"/>
      <c r="E18" s="287" t="s">
        <v>90</v>
      </c>
      <c r="F18" s="288" t="s">
        <v>39</v>
      </c>
      <c r="G18" s="207" t="s">
        <v>1502</v>
      </c>
      <c r="H18" s="288" t="s">
        <v>39</v>
      </c>
      <c r="I18" s="288" t="s">
        <v>134</v>
      </c>
      <c r="J18" s="249"/>
      <c r="K18" s="249"/>
      <c r="L18" s="288" t="s">
        <v>1449</v>
      </c>
      <c r="M18" s="288" t="s">
        <v>1503</v>
      </c>
      <c r="N18" s="622" t="s">
        <v>1387</v>
      </c>
      <c r="O18" s="623"/>
    </row>
    <row r="19" spans="2:15">
      <c r="B19" s="384" t="s">
        <v>1349</v>
      </c>
      <c r="C19" s="248"/>
      <c r="D19" s="250"/>
      <c r="E19" s="453"/>
      <c r="F19" s="251"/>
      <c r="G19" s="450"/>
      <c r="H19" s="251"/>
      <c r="I19" s="451"/>
      <c r="J19" s="248"/>
      <c r="K19" s="248"/>
      <c r="L19" s="452"/>
      <c r="M19" s="452"/>
      <c r="N19" s="248"/>
      <c r="O19" s="248"/>
    </row>
    <row r="20" spans="2:15">
      <c r="B20" s="384" t="s">
        <v>1350</v>
      </c>
      <c r="C20" s="248"/>
      <c r="D20" s="250"/>
      <c r="E20" s="516"/>
      <c r="F20" s="251"/>
      <c r="G20" s="450"/>
      <c r="H20" s="251"/>
      <c r="I20" s="451"/>
      <c r="J20" s="248"/>
      <c r="K20" s="248"/>
      <c r="L20" s="452"/>
      <c r="M20" s="452"/>
      <c r="N20" s="248"/>
      <c r="O20" s="248"/>
    </row>
    <row r="21" spans="2:15">
      <c r="B21" s="384" t="s">
        <v>1351</v>
      </c>
      <c r="C21" s="248"/>
      <c r="D21" s="250"/>
      <c r="E21" s="516"/>
      <c r="F21" s="251"/>
      <c r="G21" s="450"/>
      <c r="H21" s="251"/>
      <c r="I21" s="451"/>
      <c r="J21" s="248"/>
      <c r="K21" s="248"/>
      <c r="L21" s="452"/>
      <c r="M21" s="452"/>
      <c r="N21" s="248"/>
      <c r="O21" s="248"/>
    </row>
    <row r="22" spans="2:15">
      <c r="B22" s="384" t="s">
        <v>1352</v>
      </c>
      <c r="C22" s="248"/>
      <c r="D22" s="250"/>
      <c r="E22" s="516"/>
      <c r="F22" s="251"/>
      <c r="G22" s="450"/>
      <c r="H22" s="251"/>
      <c r="I22" s="451"/>
      <c r="J22" s="248"/>
      <c r="K22" s="248"/>
      <c r="L22" s="452"/>
      <c r="M22" s="452"/>
      <c r="N22" s="248"/>
      <c r="O22" s="248"/>
    </row>
    <row r="23" spans="2:15">
      <c r="B23" s="384" t="s">
        <v>1353</v>
      </c>
      <c r="C23" s="248"/>
      <c r="D23" s="250"/>
      <c r="E23" s="516"/>
      <c r="F23" s="251"/>
      <c r="G23" s="450"/>
      <c r="H23" s="251"/>
      <c r="I23" s="451"/>
      <c r="J23" s="248"/>
      <c r="K23" s="248"/>
      <c r="L23" s="452"/>
      <c r="M23" s="452"/>
      <c r="N23" s="248"/>
      <c r="O23" s="248"/>
    </row>
    <row r="24" spans="2:15">
      <c r="B24" s="384" t="s">
        <v>1354</v>
      </c>
      <c r="C24" s="248"/>
      <c r="D24" s="250"/>
      <c r="E24" s="516"/>
      <c r="F24" s="251"/>
      <c r="G24" s="450"/>
      <c r="H24" s="251"/>
      <c r="I24" s="451"/>
      <c r="J24" s="248"/>
      <c r="K24" s="248"/>
      <c r="L24" s="452"/>
      <c r="M24" s="452"/>
      <c r="N24" s="248"/>
      <c r="O24" s="248"/>
    </row>
    <row r="25" spans="2:15">
      <c r="B25" s="384" t="s">
        <v>1355</v>
      </c>
      <c r="C25" s="248"/>
      <c r="D25" s="250"/>
      <c r="E25" s="516"/>
      <c r="F25" s="251"/>
      <c r="G25" s="450"/>
      <c r="H25" s="251"/>
      <c r="I25" s="451"/>
      <c r="J25" s="248"/>
      <c r="K25" s="248"/>
      <c r="L25" s="452"/>
      <c r="M25" s="452"/>
      <c r="N25" s="248"/>
      <c r="O25" s="248"/>
    </row>
    <row r="26" spans="2:15">
      <c r="B26" s="384" t="s">
        <v>1356</v>
      </c>
      <c r="C26" s="248"/>
      <c r="D26" s="250"/>
      <c r="E26" s="516"/>
      <c r="F26" s="251"/>
      <c r="G26" s="450"/>
      <c r="H26" s="251"/>
      <c r="I26" s="451"/>
      <c r="J26" s="248"/>
      <c r="K26" s="248"/>
      <c r="L26" s="452"/>
      <c r="M26" s="452"/>
      <c r="N26" s="248"/>
      <c r="O26" s="248"/>
    </row>
    <row r="27" spans="2:15">
      <c r="B27" s="384" t="s">
        <v>1357</v>
      </c>
      <c r="C27" s="248"/>
      <c r="D27" s="250"/>
      <c r="E27" s="516"/>
      <c r="F27" s="251"/>
      <c r="G27" s="450"/>
      <c r="H27" s="251"/>
      <c r="I27" s="451"/>
      <c r="J27" s="248"/>
      <c r="K27" s="248"/>
      <c r="L27" s="452"/>
      <c r="M27" s="452"/>
      <c r="N27" s="248"/>
      <c r="O27" s="248"/>
    </row>
    <row r="28" spans="2:15">
      <c r="B28" s="384" t="s">
        <v>1358</v>
      </c>
      <c r="C28" s="248"/>
      <c r="D28" s="250"/>
      <c r="E28" s="516"/>
      <c r="F28" s="251"/>
      <c r="G28" s="450"/>
      <c r="H28" s="251"/>
      <c r="I28" s="451"/>
      <c r="J28" s="248"/>
      <c r="K28" s="248"/>
      <c r="L28" s="452"/>
      <c r="M28" s="452"/>
      <c r="N28" s="248"/>
      <c r="O28" s="248"/>
    </row>
  </sheetData>
  <sheetProtection algorithmName="SHA-512" hashValue="FGSyOEoPppDWZ/UiJr8psnVTUKHJpA/kazXa59FJoMU5/Sq+2tJtZW1J3hxm+y78pE4FE4g9OjxN4kPQA1bTww==" saltValue="2RhUq+yQsYMTFxiz+QiD8A==" spinCount="100000" sheet="1" objects="1" scenarios="1"/>
  <mergeCells count="1">
    <mergeCell ref="N18:O18"/>
  </mergeCells>
  <phoneticPr fontId="6" type="noConversion"/>
  <dataValidations count="6">
    <dataValidation type="list" operator="greaterThanOrEqual" allowBlank="1" showInputMessage="1" showErrorMessage="1" sqref="C19:C28" xr:uid="{74A79C39-67E7-4030-BE1C-280804A272B1}">
      <formula1>"Energieeffizienz und energetische Sanierung, Ausbau erneuerbarer Energien und Abwärmenutzung, Wärmenetze und Infrastruktur, Wärmeplanung als Prozess, Begleitende Prozesse, Sonstige"</formula1>
    </dataValidation>
    <dataValidation type="decimal" operator="greaterThanOrEqual" allowBlank="1" showInputMessage="1" showErrorMessage="1" sqref="I19:I28 M19:M28" xr:uid="{702F55A0-611A-4211-B768-571E9A0FEF07}">
      <formula1>0</formula1>
    </dataValidation>
    <dataValidation type="textLength" operator="lessThanOrEqual" allowBlank="1" showInputMessage="1" showErrorMessage="1" error="Die maximale Textlänge beträgt 500 Zeichen!" sqref="D19:E28" xr:uid="{D882BB8E-2DEB-47E5-894A-875F2D28D961}">
      <formula1>500</formula1>
    </dataValidation>
    <dataValidation type="date" allowBlank="1" showInputMessage="1" showErrorMessage="1" error="Bitte geben Sie ein gültiges Datum nach 01.10.2024 an!" sqref="F19:F28 H19:H28" xr:uid="{58392A9D-83B1-4ABC-88CB-3E774CF216F1}">
      <formula1>45566</formula1>
      <formula2>73415</formula2>
    </dataValidation>
    <dataValidation type="list" allowBlank="1" showInputMessage="1" showErrorMessage="1" sqref="J19:K28" xr:uid="{A0A65D5A-22E7-4156-837F-F2AE86F0557C}">
      <formula1>"Gemeinde, Sektor Haushalte, Sektor Industrie, Sektor GHD, Sektor Energiewirtschaft"</formula1>
    </dataValidation>
    <dataValidation type="list" allowBlank="1" showInputMessage="1" showErrorMessage="1" sqref="N19:O28" xr:uid="{EFCEF23E-FE6C-49F2-AB5D-CE90DBD94CC6}">
      <formula1>"Kommunale Mittel, Private Investitionen, Förderprogramme, Sonstige Finanzierung"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D904-4B12-4EB9-8FE5-43A7AC9D9012}">
  <dimension ref="A1:O1248"/>
  <sheetViews>
    <sheetView zoomScale="80" zoomScaleNormal="80" workbookViewId="0">
      <pane ySplit="5" topLeftCell="A6" activePane="bottomLeft" state="frozen"/>
      <selection pane="bottomLeft" activeCell="J26" sqref="J26"/>
    </sheetView>
  </sheetViews>
  <sheetFormatPr baseColWidth="10" defaultRowHeight="14.5"/>
  <cols>
    <col min="1" max="1" width="11.90625" customWidth="1"/>
    <col min="2" max="2" width="44.08984375" bestFit="1" customWidth="1"/>
    <col min="3" max="3" width="43.54296875" bestFit="1" customWidth="1"/>
    <col min="4" max="4" width="24.36328125" bestFit="1" customWidth="1"/>
    <col min="5" max="5" width="17.1796875" bestFit="1" customWidth="1"/>
    <col min="7" max="7" width="25.1796875" customWidth="1"/>
  </cols>
  <sheetData>
    <row r="1" spans="1:10">
      <c r="A1" s="406" t="s">
        <v>190</v>
      </c>
      <c r="B1" s="407">
        <f>+'A-Allgemeine Angaben'!D19</f>
        <v>0</v>
      </c>
    </row>
    <row r="2" spans="1:10">
      <c r="A2" s="406" t="s">
        <v>1408</v>
      </c>
      <c r="B2" s="408" t="str">
        <f>+'A-Allgemeine Angaben'!E19</f>
        <v/>
      </c>
    </row>
    <row r="3" spans="1:10">
      <c r="A3" s="406" t="s">
        <v>1520</v>
      </c>
      <c r="B3" s="408" t="str">
        <f>Deckblatt!D13</f>
        <v>V1 | Juni 2026</v>
      </c>
    </row>
    <row r="5" spans="1:10">
      <c r="A5" s="403" t="s">
        <v>1406</v>
      </c>
      <c r="B5" s="403" t="s">
        <v>1402</v>
      </c>
      <c r="C5" s="403" t="s">
        <v>1339</v>
      </c>
      <c r="D5" s="403" t="s">
        <v>1403</v>
      </c>
      <c r="E5" s="403" t="s">
        <v>46</v>
      </c>
      <c r="F5" s="403" t="s">
        <v>1404</v>
      </c>
      <c r="G5" s="403" t="s">
        <v>1405</v>
      </c>
    </row>
    <row r="6" spans="1:10">
      <c r="A6" t="s">
        <v>1410</v>
      </c>
      <c r="B6" t="str">
        <f>'A-Allgemeine Angaben'!X19</f>
        <v>Einwohner</v>
      </c>
      <c r="E6" s="418" t="s">
        <v>90</v>
      </c>
      <c r="F6">
        <f>'A-Allgemeine Angaben'!D20</f>
        <v>0</v>
      </c>
      <c r="G6" s="405" t="str">
        <f>+'A-Allgemeine Angaben'!F19</f>
        <v/>
      </c>
    </row>
    <row r="7" spans="1:10">
      <c r="A7" t="s">
        <v>14</v>
      </c>
      <c r="B7" t="str">
        <f>'A-Allgemeine Angaben'!X20</f>
        <v>WP Erstellungsjahr</v>
      </c>
      <c r="E7" s="418" t="s">
        <v>1412</v>
      </c>
      <c r="F7" s="417">
        <f>+'A-Allgemeine Angaben'!D20</f>
        <v>0</v>
      </c>
      <c r="G7" s="404">
        <f>+F7</f>
        <v>0</v>
      </c>
    </row>
    <row r="8" spans="1:10">
      <c r="A8" t="str">
        <f>+'A-Allgemeine Angaben'!B21</f>
        <v>A.3</v>
      </c>
      <c r="B8" t="str">
        <f>'A-Allgemeine Angaben'!X21</f>
        <v>Konvoiplanung</v>
      </c>
      <c r="E8" s="418" t="s">
        <v>1412</v>
      </c>
      <c r="F8">
        <f>+'A-Allgemeine Angaben'!$D$20</f>
        <v>0</v>
      </c>
      <c r="G8" s="404">
        <f>+'A-Allgemeine Angaben'!D21</f>
        <v>0</v>
      </c>
    </row>
    <row r="9" spans="1:10">
      <c r="A9" s="404" t="str">
        <f>+'A-Allgemeine Angaben'!B22</f>
        <v>A.4</v>
      </c>
      <c r="B9" t="str">
        <f>'A-Allgemeine Angaben'!X22</f>
        <v>Basisjahr</v>
      </c>
      <c r="E9" s="418" t="s">
        <v>1412</v>
      </c>
      <c r="F9">
        <f>+'A-Allgemeine Angaben'!$D$20</f>
        <v>0</v>
      </c>
      <c r="G9" s="421">
        <f>+'A-Allgemeine Angaben'!D22</f>
        <v>0</v>
      </c>
    </row>
    <row r="10" spans="1:10">
      <c r="A10" s="404" t="str">
        <f>+'A-Allgemeine Angaben'!B23</f>
        <v>A.5</v>
      </c>
      <c r="B10" t="str">
        <f>'A-Allgemeine Angaben'!X23</f>
        <v>Zieljahr</v>
      </c>
      <c r="E10" s="418" t="s">
        <v>1412</v>
      </c>
      <c r="F10">
        <f>+'A-Allgemeine Angaben'!$D$20</f>
        <v>0</v>
      </c>
      <c r="G10" s="421">
        <f>+'A-Allgemeine Angaben'!D23</f>
        <v>0</v>
      </c>
    </row>
    <row r="11" spans="1:10">
      <c r="A11" s="404" t="str">
        <f>+'A-Allgemeine Angaben'!B24</f>
        <v>A.6</v>
      </c>
      <c r="B11" t="str">
        <f>'A-Allgemeine Angaben'!X24</f>
        <v>vereinfachtes Verfahren</v>
      </c>
      <c r="E11" s="418" t="s">
        <v>1412</v>
      </c>
      <c r="F11">
        <f>+'A-Allgemeine Angaben'!$D$20</f>
        <v>0</v>
      </c>
      <c r="G11" s="404">
        <f>+'A-Allgemeine Angaben'!D24</f>
        <v>0</v>
      </c>
    </row>
    <row r="12" spans="1:10">
      <c r="A12" s="404" t="str">
        <f>+'A-Allgemeine Angaben'!B25</f>
        <v>A.7</v>
      </c>
      <c r="B12" t="str">
        <f>'A-Allgemeine Angaben'!X25</f>
        <v>verkürzte WP</v>
      </c>
      <c r="E12" s="418" t="s">
        <v>1412</v>
      </c>
      <c r="F12">
        <f>+'A-Allgemeine Angaben'!$D$20</f>
        <v>0</v>
      </c>
      <c r="G12" s="404">
        <f>+'A-Allgemeine Angaben'!D25</f>
        <v>0</v>
      </c>
    </row>
    <row r="13" spans="1:10">
      <c r="A13" s="404" t="str">
        <f>+'A-Allgemeine Angaben'!B26</f>
        <v>A.8</v>
      </c>
      <c r="B13" t="str">
        <f>'A-Allgemeine Angaben'!X26</f>
        <v>Erhöhtes Einsparpotenzial</v>
      </c>
      <c r="E13" s="418" t="s">
        <v>1412</v>
      </c>
      <c r="F13">
        <f>+'A-Allgemeine Angaben'!$D$20</f>
        <v>0</v>
      </c>
      <c r="G13" s="404">
        <f>+'A-Allgemeine Angaben'!D26</f>
        <v>0</v>
      </c>
    </row>
    <row r="14" spans="1:10">
      <c r="A14" s="404" t="str">
        <f>+'A-Allgemeine Angaben'!B27</f>
        <v>A.9</v>
      </c>
      <c r="B14" t="str">
        <f>'A-Allgemeine Angaben'!X27</f>
        <v>EE Gebiet</v>
      </c>
      <c r="E14" s="418" t="s">
        <v>1412</v>
      </c>
      <c r="F14">
        <f>+'A-Allgemeine Angaben'!$D$20</f>
        <v>0</v>
      </c>
      <c r="G14" s="404">
        <f>+'A-Allgemeine Angaben'!D27</f>
        <v>0</v>
      </c>
    </row>
    <row r="15" spans="1:10">
      <c r="A15" s="404" t="str">
        <f>+'A-Allgemeine Angaben'!B28</f>
        <v>A.10</v>
      </c>
      <c r="B15" t="str">
        <f>'A-Allgemeine Angaben'!X28</f>
        <v>Fortschreibung WP</v>
      </c>
      <c r="E15" s="418" t="s">
        <v>1412</v>
      </c>
      <c r="F15">
        <f>+'A-Allgemeine Angaben'!$D$20</f>
        <v>0</v>
      </c>
      <c r="G15" s="404">
        <f>+'A-Allgemeine Angaben'!D28</f>
        <v>0</v>
      </c>
    </row>
    <row r="16" spans="1:10">
      <c r="A16" s="404" t="s">
        <v>33</v>
      </c>
      <c r="B16" t="str">
        <f>'A-Allgemeine Angaben'!X33</f>
        <v>Kontaktperson</v>
      </c>
      <c r="E16" s="418" t="s">
        <v>1412</v>
      </c>
      <c r="F16">
        <f>+'A-Allgemeine Angaben'!$D$20</f>
        <v>0</v>
      </c>
      <c r="G16" s="404" t="str">
        <f>_xlfn.CONCAT('A-Allgemeine Angaben'!D33," ",'A-Allgemeine Angaben'!D34)</f>
        <v xml:space="preserve"> </v>
      </c>
      <c r="J16" s="404"/>
    </row>
    <row r="17" spans="1:10">
      <c r="A17" s="404" t="s">
        <v>1362</v>
      </c>
      <c r="B17" t="str">
        <f>'A-Allgemeine Angaben'!X38</f>
        <v>umsetzende Stelle</v>
      </c>
      <c r="E17" s="418" t="s">
        <v>1412</v>
      </c>
      <c r="F17">
        <f>+'A-Allgemeine Angaben'!$D$20</f>
        <v>0</v>
      </c>
      <c r="G17" s="404">
        <f>'A-Allgemeine Angaben'!D38</f>
        <v>0</v>
      </c>
      <c r="J17" s="404"/>
    </row>
    <row r="18" spans="1:10">
      <c r="A18" s="404" t="str">
        <f>+'A-Allgemeine Angaben'!B42</f>
        <v>A.18</v>
      </c>
      <c r="B18" t="str">
        <f>'A-Allgemeine Angaben'!X42</f>
        <v>WP gesetzliche Grundlage</v>
      </c>
      <c r="E18" s="418" t="s">
        <v>1412</v>
      </c>
      <c r="F18">
        <f>+'A-Allgemeine Angaben'!$D$20</f>
        <v>0</v>
      </c>
      <c r="G18" s="404">
        <f>+'A-Allgemeine Angaben'!D42</f>
        <v>0</v>
      </c>
    </row>
    <row r="19" spans="1:10">
      <c r="A19" s="404" t="str">
        <f>+'A-Allgemeine Angaben'!B43</f>
        <v>A.19</v>
      </c>
      <c r="B19" t="str">
        <f>'A-Allgemeine Angaben'!X43</f>
        <v>URL Endbericht</v>
      </c>
      <c r="E19" s="418" t="s">
        <v>1412</v>
      </c>
      <c r="F19">
        <f>+'A-Allgemeine Angaben'!$D$20</f>
        <v>0</v>
      </c>
      <c r="G19" s="404">
        <f>+'A-Allgemeine Angaben'!D43</f>
        <v>0</v>
      </c>
    </row>
    <row r="20" spans="1:10">
      <c r="A20" s="404" t="str">
        <f>+'A-Allgemeine Angaben'!B44</f>
        <v>A.20</v>
      </c>
      <c r="B20" t="str">
        <f>'A-Allgemeine Angaben'!X44</f>
        <v>Beschlussdatum</v>
      </c>
      <c r="E20" s="418" t="s">
        <v>1411</v>
      </c>
      <c r="F20">
        <f>+'A-Allgemeine Angaben'!$D$20</f>
        <v>0</v>
      </c>
      <c r="G20" s="265">
        <f>+'A-Allgemeine Angaben'!D44</f>
        <v>0</v>
      </c>
    </row>
    <row r="21" spans="1:10">
      <c r="A21" s="454" t="str">
        <f>+'B-Bestandsanalyse'!B20</f>
        <v>B.1</v>
      </c>
      <c r="B21" s="454" t="str">
        <f>+'B-Bestandsanalyse'!X20</f>
        <v>Anzahl Wohngebäude</v>
      </c>
      <c r="C21" s="454"/>
      <c r="D21" s="454"/>
      <c r="E21" s="454" t="str">
        <f>'B-Bestandsanalyse'!F20</f>
        <v>Anzahl</v>
      </c>
      <c r="F21" s="454">
        <f>'A-Allgemeine Angaben'!$D$20</f>
        <v>0</v>
      </c>
      <c r="G21" s="540" t="str">
        <f>IF('B-Bestandsanalyse'!E20="","-",'B-Bestandsanalyse'!E20)</f>
        <v>-</v>
      </c>
    </row>
    <row r="22" spans="1:10">
      <c r="A22" s="454" t="str">
        <f>+'B-Bestandsanalyse'!B21</f>
        <v>B.2</v>
      </c>
      <c r="B22" s="454" t="str">
        <f>+'B-Bestandsanalyse'!X21</f>
        <v>Anzahl beheizter Wohngebäude</v>
      </c>
      <c r="C22" s="454"/>
      <c r="D22" s="454"/>
      <c r="E22" s="454" t="str">
        <f>'B-Bestandsanalyse'!F21</f>
        <v>Anzahl</v>
      </c>
      <c r="F22" s="454">
        <f>'A-Allgemeine Angaben'!$D$20</f>
        <v>0</v>
      </c>
      <c r="G22" s="540" t="str">
        <f>IF('B-Bestandsanalyse'!E21="","-",'B-Bestandsanalyse'!E21)</f>
        <v>-</v>
      </c>
    </row>
    <row r="23" spans="1:10">
      <c r="A23" s="454" t="str">
        <f>+'B-Bestandsanalyse'!B22</f>
        <v>B.3</v>
      </c>
      <c r="B23" s="454" t="str">
        <f>+'B-Bestandsanalyse'!X22</f>
        <v>Anzahl beheizter Nichtwohngebäude</v>
      </c>
      <c r="C23" s="454"/>
      <c r="D23" s="454"/>
      <c r="E23" s="454" t="str">
        <f>'B-Bestandsanalyse'!F22</f>
        <v>Anzahl</v>
      </c>
      <c r="F23" s="454">
        <f>'A-Allgemeine Angaben'!$D$20</f>
        <v>0</v>
      </c>
      <c r="G23" s="540" t="str">
        <f>IF('B-Bestandsanalyse'!E22="","-",'B-Bestandsanalyse'!E22)</f>
        <v>-</v>
      </c>
    </row>
    <row r="24" spans="1:10">
      <c r="A24" s="456" t="str">
        <f>+'B-Bestandsanalyse'!B28</f>
        <v>B.4</v>
      </c>
      <c r="B24" s="454" t="str">
        <f>'B-Bestandsanalyse'!X28</f>
        <v>Anzahl bestehender W-Netze</v>
      </c>
      <c r="C24" s="454"/>
      <c r="D24" s="454"/>
      <c r="E24" s="454" t="str">
        <f>'B-Bestandsanalyse'!F28</f>
        <v>Anzahl</v>
      </c>
      <c r="F24" s="454">
        <f>'A-Allgemeine Angaben'!$D$20</f>
        <v>0</v>
      </c>
      <c r="G24" s="540" t="str">
        <f>IF('B-Bestandsanalyse'!E28="","-",'B-Bestandsanalyse'!E28)</f>
        <v>-</v>
      </c>
    </row>
    <row r="25" spans="1:10">
      <c r="A25" s="456" t="str">
        <f>+'B-Bestandsanalyse'!B29</f>
        <v>B.5</v>
      </c>
      <c r="B25" s="454" t="str">
        <f>'B-Bestandsanalyse'!X29</f>
        <v>Anzahl geplanter-genehmigter W-Netze</v>
      </c>
      <c r="C25" s="454"/>
      <c r="D25" s="454"/>
      <c r="E25" s="454" t="str">
        <f>'B-Bestandsanalyse'!F29</f>
        <v>Anzahl</v>
      </c>
      <c r="F25" s="454">
        <f>'A-Allgemeine Angaben'!$D$20</f>
        <v>0</v>
      </c>
      <c r="G25" s="540" t="str">
        <f>IF('B-Bestandsanalyse'!E29="","-",'B-Bestandsanalyse'!E29)</f>
        <v>-</v>
      </c>
    </row>
    <row r="26" spans="1:10">
      <c r="A26" s="456" t="str">
        <f>+'B-Bestandsanalyse'!B30</f>
        <v>B.6</v>
      </c>
      <c r="B26" s="454" t="str">
        <f>'B-Bestandsanalyse'!X30</f>
        <v>Trassenlänge bestehender W-Netze</v>
      </c>
      <c r="C26" s="454"/>
      <c r="D26" s="454"/>
      <c r="E26" s="454" t="str">
        <f>'B-Bestandsanalyse'!F30</f>
        <v>km</v>
      </c>
      <c r="F26" s="454">
        <f>'A-Allgemeine Angaben'!$D$20</f>
        <v>0</v>
      </c>
      <c r="G26" s="541" t="str">
        <f>IF('B-Bestandsanalyse'!E30="","-",'B-Bestandsanalyse'!E30)</f>
        <v>-</v>
      </c>
    </row>
    <row r="27" spans="1:10">
      <c r="A27" s="456" t="str">
        <f>+'B-Bestandsanalyse'!B31</f>
        <v>B.7</v>
      </c>
      <c r="B27" s="454" t="str">
        <f>'B-Bestandsanalyse'!X31</f>
        <v>Trassenlänge geplanter-genehmigter W-Netze</v>
      </c>
      <c r="C27" s="454"/>
      <c r="D27" s="454"/>
      <c r="E27" s="454" t="str">
        <f>'B-Bestandsanalyse'!F31</f>
        <v>km</v>
      </c>
      <c r="F27" s="454">
        <f>'A-Allgemeine Angaben'!$D$20</f>
        <v>0</v>
      </c>
      <c r="G27" s="541" t="str">
        <f>IF('B-Bestandsanalyse'!E31="","-",'B-Bestandsanalyse'!E31)</f>
        <v>-</v>
      </c>
    </row>
    <row r="28" spans="1:10">
      <c r="A28" s="404" t="str">
        <f>+'B-Bestandsanalyse'!$B$40</f>
        <v>B.8</v>
      </c>
      <c r="B28" s="404" t="str">
        <f>'B-Bestandsanalyse'!$C$45</f>
        <v>Endenergieverbrauch Wärme</v>
      </c>
      <c r="C28" t="str">
        <f>'B-Bestandsanalyse'!X48</f>
        <v>Braunkohle</v>
      </c>
      <c r="D28" s="404" t="str">
        <f>'B-Bestandsanalyse'!$D$47</f>
        <v>Haushalte</v>
      </c>
      <c r="E28" s="404" t="str">
        <f>'B-Bestandsanalyse'!$C$47</f>
        <v>MWh/a</v>
      </c>
      <c r="F28">
        <f>'A-Allgemeine Angaben'!$D$22</f>
        <v>0</v>
      </c>
      <c r="G28" s="539" t="str">
        <f>IF('B-Bestandsanalyse'!D48="","-",'B-Bestandsanalyse'!D48)</f>
        <v>-</v>
      </c>
    </row>
    <row r="29" spans="1:10">
      <c r="A29" s="404" t="str">
        <f>+'B-Bestandsanalyse'!$B$40</f>
        <v>B.8</v>
      </c>
      <c r="B29" s="404" t="str">
        <f>'B-Bestandsanalyse'!$C$45</f>
        <v>Endenergieverbrauch Wärme</v>
      </c>
      <c r="C29" t="str">
        <f>'B-Bestandsanalyse'!X49</f>
        <v>Steinkohle</v>
      </c>
      <c r="D29" s="404" t="str">
        <f>'B-Bestandsanalyse'!$D$47</f>
        <v>Haushalte</v>
      </c>
      <c r="E29" s="404" t="str">
        <f>'B-Bestandsanalyse'!$C$47</f>
        <v>MWh/a</v>
      </c>
      <c r="F29">
        <f>'A-Allgemeine Angaben'!$D$22</f>
        <v>0</v>
      </c>
      <c r="G29" s="539" t="str">
        <f>IF('B-Bestandsanalyse'!D49="","-",'B-Bestandsanalyse'!D49)</f>
        <v>-</v>
      </c>
    </row>
    <row r="30" spans="1:10">
      <c r="A30" s="404" t="str">
        <f>+'B-Bestandsanalyse'!$B$40</f>
        <v>B.8</v>
      </c>
      <c r="B30" s="404" t="str">
        <f>'B-Bestandsanalyse'!$C$45</f>
        <v>Endenergieverbrauch Wärme</v>
      </c>
      <c r="C30" t="str">
        <f>'B-Bestandsanalyse'!X50</f>
        <v>Erdgas</v>
      </c>
      <c r="D30" s="404" t="str">
        <f>'B-Bestandsanalyse'!$D$47</f>
        <v>Haushalte</v>
      </c>
      <c r="E30" s="404" t="str">
        <f>'B-Bestandsanalyse'!$C$47</f>
        <v>MWh/a</v>
      </c>
      <c r="F30">
        <f>'A-Allgemeine Angaben'!$D$22</f>
        <v>0</v>
      </c>
      <c r="G30" s="539" t="str">
        <f>IF('B-Bestandsanalyse'!D50="","-",'B-Bestandsanalyse'!D50)</f>
        <v>-</v>
      </c>
    </row>
    <row r="31" spans="1:10">
      <c r="A31" s="404" t="str">
        <f>+'B-Bestandsanalyse'!$B$40</f>
        <v>B.8</v>
      </c>
      <c r="B31" s="404" t="str">
        <f>'B-Bestandsanalyse'!$C$45</f>
        <v>Endenergieverbrauch Wärme</v>
      </c>
      <c r="C31" t="str">
        <f>'B-Bestandsanalyse'!X51</f>
        <v>Flüssiggas</v>
      </c>
      <c r="D31" s="404" t="str">
        <f>'B-Bestandsanalyse'!$D$47</f>
        <v>Haushalte</v>
      </c>
      <c r="E31" s="404" t="str">
        <f>'B-Bestandsanalyse'!$C$47</f>
        <v>MWh/a</v>
      </c>
      <c r="F31">
        <f>'A-Allgemeine Angaben'!$D$22</f>
        <v>0</v>
      </c>
      <c r="G31" s="539" t="str">
        <f>IF('B-Bestandsanalyse'!D51="","-",'B-Bestandsanalyse'!D51)</f>
        <v>-</v>
      </c>
    </row>
    <row r="32" spans="1:10">
      <c r="A32" s="404" t="str">
        <f>+'B-Bestandsanalyse'!$B$40</f>
        <v>B.8</v>
      </c>
      <c r="B32" s="404" t="str">
        <f>'B-Bestandsanalyse'!$C$45</f>
        <v>Endenergieverbrauch Wärme</v>
      </c>
      <c r="C32" t="str">
        <f>'B-Bestandsanalyse'!X52</f>
        <v>Heizöl</v>
      </c>
      <c r="D32" s="404" t="str">
        <f>'B-Bestandsanalyse'!$D$47</f>
        <v>Haushalte</v>
      </c>
      <c r="E32" s="404" t="str">
        <f>'B-Bestandsanalyse'!$C$47</f>
        <v>MWh/a</v>
      </c>
      <c r="F32">
        <f>'A-Allgemeine Angaben'!$D$22</f>
        <v>0</v>
      </c>
      <c r="G32" s="539" t="str">
        <f>IF('B-Bestandsanalyse'!D52="","-",'B-Bestandsanalyse'!D52)</f>
        <v>-</v>
      </c>
    </row>
    <row r="33" spans="1:7">
      <c r="A33" s="404" t="str">
        <f>+'B-Bestandsanalyse'!$B$40</f>
        <v>B.8</v>
      </c>
      <c r="B33" s="404" t="str">
        <f>'B-Bestandsanalyse'!$C$45</f>
        <v>Endenergieverbrauch Wärme</v>
      </c>
      <c r="C33" t="str">
        <f>'B-Bestandsanalyse'!X53</f>
        <v>Wasserstoff</v>
      </c>
      <c r="D33" s="404" t="str">
        <f>'B-Bestandsanalyse'!$D$47</f>
        <v>Haushalte</v>
      </c>
      <c r="E33" s="404" t="str">
        <f>'B-Bestandsanalyse'!$C$47</f>
        <v>MWh/a</v>
      </c>
      <c r="F33">
        <f>'A-Allgemeine Angaben'!$D$22</f>
        <v>0</v>
      </c>
      <c r="G33" s="539" t="str">
        <f>IF('B-Bestandsanalyse'!D53="","-",'B-Bestandsanalyse'!D53)</f>
        <v>-</v>
      </c>
    </row>
    <row r="34" spans="1:7">
      <c r="A34" s="404" t="str">
        <f>+'B-Bestandsanalyse'!$B$40</f>
        <v>B.8</v>
      </c>
      <c r="B34" s="404" t="str">
        <f>'B-Bestandsanalyse'!$C$45</f>
        <v>Endenergieverbrauch Wärme</v>
      </c>
      <c r="C34" t="str">
        <f>'B-Bestandsanalyse'!X54</f>
        <v>Wasserstoffderivate</v>
      </c>
      <c r="D34" s="404" t="str">
        <f>'B-Bestandsanalyse'!$D$47</f>
        <v>Haushalte</v>
      </c>
      <c r="E34" s="404" t="str">
        <f>'B-Bestandsanalyse'!$C$47</f>
        <v>MWh/a</v>
      </c>
      <c r="F34">
        <f>'A-Allgemeine Angaben'!$D$22</f>
        <v>0</v>
      </c>
      <c r="G34" s="539" t="str">
        <f>IF('B-Bestandsanalyse'!D54="","-",'B-Bestandsanalyse'!D54)</f>
        <v>-</v>
      </c>
    </row>
    <row r="35" spans="1:7">
      <c r="A35" s="404" t="str">
        <f>+'B-Bestandsanalyse'!$B$40</f>
        <v>B.8</v>
      </c>
      <c r="B35" s="404" t="str">
        <f>'B-Bestandsanalyse'!$C$45</f>
        <v>Endenergieverbrauch Wärme</v>
      </c>
      <c r="C35" t="str">
        <f>'B-Bestandsanalyse'!X55</f>
        <v>Grubengas</v>
      </c>
      <c r="D35" s="404" t="str">
        <f>'B-Bestandsanalyse'!$D$47</f>
        <v>Haushalte</v>
      </c>
      <c r="E35" s="404" t="str">
        <f>'B-Bestandsanalyse'!$C$47</f>
        <v>MWh/a</v>
      </c>
      <c r="F35">
        <f>'A-Allgemeine Angaben'!$D$22</f>
        <v>0</v>
      </c>
      <c r="G35" s="539" t="str">
        <f>IF('B-Bestandsanalyse'!D55="","-",'B-Bestandsanalyse'!D55)</f>
        <v>-</v>
      </c>
    </row>
    <row r="36" spans="1:7">
      <c r="A36" s="404" t="str">
        <f>+'B-Bestandsanalyse'!$B$40</f>
        <v>B.8</v>
      </c>
      <c r="B36" s="404" t="str">
        <f>'B-Bestandsanalyse'!$C$45</f>
        <v>Endenergieverbrauch Wärme</v>
      </c>
      <c r="C36" t="str">
        <f>'B-Bestandsanalyse'!X56</f>
        <v>Nicht biogener Abfall</v>
      </c>
      <c r="D36" s="404" t="str">
        <f>'B-Bestandsanalyse'!$D$47</f>
        <v>Haushalte</v>
      </c>
      <c r="E36" s="404" t="str">
        <f>'B-Bestandsanalyse'!$C$47</f>
        <v>MWh/a</v>
      </c>
      <c r="F36">
        <f>'A-Allgemeine Angaben'!$D$22</f>
        <v>0</v>
      </c>
      <c r="G36" s="539" t="str">
        <f>IF('B-Bestandsanalyse'!D56="","-",'B-Bestandsanalyse'!D56)</f>
        <v>-</v>
      </c>
    </row>
    <row r="37" spans="1:7">
      <c r="A37" s="404" t="str">
        <f>+'B-Bestandsanalyse'!$B$40</f>
        <v>B.8</v>
      </c>
      <c r="B37" s="404" t="str">
        <f>'B-Bestandsanalyse'!$C$45</f>
        <v>Endenergieverbrauch Wärme</v>
      </c>
      <c r="C37" t="str">
        <f>'B-Bestandsanalyse'!X57</f>
        <v>Biogener Abfall</v>
      </c>
      <c r="D37" s="404" t="str">
        <f>'B-Bestandsanalyse'!$D$47</f>
        <v>Haushalte</v>
      </c>
      <c r="E37" s="404" t="str">
        <f>'B-Bestandsanalyse'!$C$47</f>
        <v>MWh/a</v>
      </c>
      <c r="F37">
        <f>'A-Allgemeine Angaben'!$D$22</f>
        <v>0</v>
      </c>
      <c r="G37" s="539" t="str">
        <f>IF('B-Bestandsanalyse'!D57="","-",'B-Bestandsanalyse'!D57)</f>
        <v>-</v>
      </c>
    </row>
    <row r="38" spans="1:7">
      <c r="A38" s="404" t="str">
        <f>+'B-Bestandsanalyse'!$B$40</f>
        <v>B.8</v>
      </c>
      <c r="B38" s="404" t="str">
        <f>'B-Bestandsanalyse'!$C$45</f>
        <v>Endenergieverbrauch Wärme</v>
      </c>
      <c r="C38" t="str">
        <f>'B-Bestandsanalyse'!X58</f>
        <v>Abwärme &lt; 60 °C</v>
      </c>
      <c r="D38" s="404" t="str">
        <f>'B-Bestandsanalyse'!$D$47</f>
        <v>Haushalte</v>
      </c>
      <c r="E38" s="404" t="str">
        <f>'B-Bestandsanalyse'!$C$47</f>
        <v>MWh/a</v>
      </c>
      <c r="F38">
        <f>'A-Allgemeine Angaben'!$D$22</f>
        <v>0</v>
      </c>
      <c r="G38" s="539" t="str">
        <f>IF('B-Bestandsanalyse'!D58="","-",'B-Bestandsanalyse'!D58)</f>
        <v>-</v>
      </c>
    </row>
    <row r="39" spans="1:7">
      <c r="A39" s="404" t="str">
        <f>+'B-Bestandsanalyse'!$B$40</f>
        <v>B.8</v>
      </c>
      <c r="B39" s="404" t="str">
        <f>'B-Bestandsanalyse'!$C$45</f>
        <v>Endenergieverbrauch Wärme</v>
      </c>
      <c r="C39" t="str">
        <f>'B-Bestandsanalyse'!X59</f>
        <v>Abwärme 60 bis 110 °C</v>
      </c>
      <c r="D39" s="404" t="str">
        <f>'B-Bestandsanalyse'!$D$47</f>
        <v>Haushalte</v>
      </c>
      <c r="E39" s="404" t="str">
        <f>'B-Bestandsanalyse'!$C$47</f>
        <v>MWh/a</v>
      </c>
      <c r="F39">
        <f>'A-Allgemeine Angaben'!$D$22</f>
        <v>0</v>
      </c>
      <c r="G39" s="539" t="str">
        <f>IF('B-Bestandsanalyse'!D59="","-",'B-Bestandsanalyse'!D59)</f>
        <v>-</v>
      </c>
    </row>
    <row r="40" spans="1:7">
      <c r="A40" s="404" t="str">
        <f>+'B-Bestandsanalyse'!$B$40</f>
        <v>B.8</v>
      </c>
      <c r="B40" s="404" t="str">
        <f>'B-Bestandsanalyse'!$C$45</f>
        <v>Endenergieverbrauch Wärme</v>
      </c>
      <c r="C40" t="str">
        <f>'B-Bestandsanalyse'!X60</f>
        <v>Abwärme &gt;= 110 °C</v>
      </c>
      <c r="D40" s="404" t="str">
        <f>'B-Bestandsanalyse'!$D$47</f>
        <v>Haushalte</v>
      </c>
      <c r="E40" s="404" t="str">
        <f>'B-Bestandsanalyse'!$C$47</f>
        <v>MWh/a</v>
      </c>
      <c r="F40">
        <f>'A-Allgemeine Angaben'!$D$22</f>
        <v>0</v>
      </c>
      <c r="G40" s="539" t="str">
        <f>IF('B-Bestandsanalyse'!D60="","-",'B-Bestandsanalyse'!D60)</f>
        <v>-</v>
      </c>
    </row>
    <row r="41" spans="1:7">
      <c r="A41" s="404" t="str">
        <f>+'B-Bestandsanalyse'!$B$40</f>
        <v>B.8</v>
      </c>
      <c r="B41" s="404" t="str">
        <f>'B-Bestandsanalyse'!$C$45</f>
        <v>Endenergieverbrauch Wärme</v>
      </c>
      <c r="C41" t="str">
        <f>'B-Bestandsanalyse'!X61</f>
        <v>feste Biomasse (ohne Altholz)</v>
      </c>
      <c r="D41" s="404" t="str">
        <f>'B-Bestandsanalyse'!$D$47</f>
        <v>Haushalte</v>
      </c>
      <c r="E41" s="404" t="str">
        <f>'B-Bestandsanalyse'!$C$47</f>
        <v>MWh/a</v>
      </c>
      <c r="F41">
        <f>'A-Allgemeine Angaben'!$D$22</f>
        <v>0</v>
      </c>
      <c r="G41" s="539" t="str">
        <f>IF('B-Bestandsanalyse'!D61="","-",'B-Bestandsanalyse'!D61)</f>
        <v>-</v>
      </c>
    </row>
    <row r="42" spans="1:7">
      <c r="A42" s="404" t="str">
        <f>+'B-Bestandsanalyse'!$B$40</f>
        <v>B.8</v>
      </c>
      <c r="B42" s="404" t="str">
        <f>'B-Bestandsanalyse'!$C$45</f>
        <v>Endenergieverbrauch Wärme</v>
      </c>
      <c r="C42" t="str">
        <f>'B-Bestandsanalyse'!X62</f>
        <v>Altholz</v>
      </c>
      <c r="D42" s="404" t="str">
        <f>'B-Bestandsanalyse'!$D$47</f>
        <v>Haushalte</v>
      </c>
      <c r="E42" s="404" t="str">
        <f>'B-Bestandsanalyse'!$C$47</f>
        <v>MWh/a</v>
      </c>
      <c r="F42">
        <f>'A-Allgemeine Angaben'!$D$22</f>
        <v>0</v>
      </c>
      <c r="G42" s="539" t="str">
        <f>IF('B-Bestandsanalyse'!D62="","-",'B-Bestandsanalyse'!D62)</f>
        <v>-</v>
      </c>
    </row>
    <row r="43" spans="1:7">
      <c r="A43" s="404" t="str">
        <f>+'B-Bestandsanalyse'!$B$40</f>
        <v>B.8</v>
      </c>
      <c r="B43" s="404" t="str">
        <f>'B-Bestandsanalyse'!$C$45</f>
        <v>Endenergieverbrauch Wärme</v>
      </c>
      <c r="C43" t="str">
        <f>'B-Bestandsanalyse'!X63</f>
        <v>Biogas</v>
      </c>
      <c r="D43" s="404" t="str">
        <f>'B-Bestandsanalyse'!$D$47</f>
        <v>Haushalte</v>
      </c>
      <c r="E43" s="404" t="str">
        <f>'B-Bestandsanalyse'!$C$47</f>
        <v>MWh/a</v>
      </c>
      <c r="F43">
        <f>'A-Allgemeine Angaben'!$D$22</f>
        <v>0</v>
      </c>
      <c r="G43" s="539" t="str">
        <f>IF('B-Bestandsanalyse'!D63="","-",'B-Bestandsanalyse'!D63)</f>
        <v>-</v>
      </c>
    </row>
    <row r="44" spans="1:7">
      <c r="A44" s="404" t="str">
        <f>+'B-Bestandsanalyse'!$B$40</f>
        <v>B.8</v>
      </c>
      <c r="B44" s="404" t="str">
        <f>'B-Bestandsanalyse'!$C$45</f>
        <v>Endenergieverbrauch Wärme</v>
      </c>
      <c r="C44" t="str">
        <f>'B-Bestandsanalyse'!X64</f>
        <v>Biomethan</v>
      </c>
      <c r="D44" s="404" t="str">
        <f>'B-Bestandsanalyse'!$D$47</f>
        <v>Haushalte</v>
      </c>
      <c r="E44" s="404" t="str">
        <f>'B-Bestandsanalyse'!$C$47</f>
        <v>MWh/a</v>
      </c>
      <c r="F44">
        <f>'A-Allgemeine Angaben'!$D$22</f>
        <v>0</v>
      </c>
      <c r="G44" s="539" t="str">
        <f>IF('B-Bestandsanalyse'!D64="","-",'B-Bestandsanalyse'!D64)</f>
        <v>-</v>
      </c>
    </row>
    <row r="45" spans="1:7">
      <c r="A45" s="404" t="str">
        <f>+'B-Bestandsanalyse'!$B$40</f>
        <v>B.8</v>
      </c>
      <c r="B45" s="404" t="str">
        <f>'B-Bestandsanalyse'!$C$45</f>
        <v>Endenergieverbrauch Wärme</v>
      </c>
      <c r="C45" t="str">
        <f>'B-Bestandsanalyse'!X65</f>
        <v>Deponiegas</v>
      </c>
      <c r="D45" s="404" t="str">
        <f>'B-Bestandsanalyse'!$D$47</f>
        <v>Haushalte</v>
      </c>
      <c r="E45" s="404" t="str">
        <f>'B-Bestandsanalyse'!$C$47</f>
        <v>MWh/a</v>
      </c>
      <c r="F45">
        <f>'A-Allgemeine Angaben'!$D$22</f>
        <v>0</v>
      </c>
      <c r="G45" s="539" t="str">
        <f>IF('B-Bestandsanalyse'!D65="","-",'B-Bestandsanalyse'!D65)</f>
        <v>-</v>
      </c>
    </row>
    <row r="46" spans="1:7">
      <c r="A46" s="404" t="str">
        <f>+'B-Bestandsanalyse'!$B$40</f>
        <v>B.8</v>
      </c>
      <c r="B46" s="404" t="str">
        <f>'B-Bestandsanalyse'!$C$45</f>
        <v>Endenergieverbrauch Wärme</v>
      </c>
      <c r="C46" t="str">
        <f>'B-Bestandsanalyse'!X66</f>
        <v>Klärgas</v>
      </c>
      <c r="D46" s="404" t="str">
        <f>'B-Bestandsanalyse'!$D$47</f>
        <v>Haushalte</v>
      </c>
      <c r="E46" s="404" t="str">
        <f>'B-Bestandsanalyse'!$C$47</f>
        <v>MWh/a</v>
      </c>
      <c r="F46">
        <f>'A-Allgemeine Angaben'!$D$22</f>
        <v>0</v>
      </c>
      <c r="G46" s="539" t="str">
        <f>IF('B-Bestandsanalyse'!D66="","-",'B-Bestandsanalyse'!D66)</f>
        <v>-</v>
      </c>
    </row>
    <row r="47" spans="1:7">
      <c r="A47" s="404" t="str">
        <f>+'B-Bestandsanalyse'!$B$40</f>
        <v>B.8</v>
      </c>
      <c r="B47" s="404" t="str">
        <f>'B-Bestandsanalyse'!$C$45</f>
        <v>Endenergieverbrauch Wärme</v>
      </c>
      <c r="C47" t="str">
        <f>'B-Bestandsanalyse'!X67</f>
        <v>Flüssige Biomasse</v>
      </c>
      <c r="D47" s="404" t="str">
        <f>'B-Bestandsanalyse'!$D$47</f>
        <v>Haushalte</v>
      </c>
      <c r="E47" s="404" t="str">
        <f>'B-Bestandsanalyse'!$C$47</f>
        <v>MWh/a</v>
      </c>
      <c r="F47">
        <f>'A-Allgemeine Angaben'!$D$22</f>
        <v>0</v>
      </c>
      <c r="G47" s="539" t="str">
        <f>IF('B-Bestandsanalyse'!D67="","-",'B-Bestandsanalyse'!D67)</f>
        <v>-</v>
      </c>
    </row>
    <row r="48" spans="1:7">
      <c r="A48" s="404" t="str">
        <f>+'B-Bestandsanalyse'!$B$40</f>
        <v>B.8</v>
      </c>
      <c r="B48" s="404" t="str">
        <f>'B-Bestandsanalyse'!$C$45</f>
        <v>Endenergieverbrauch Wärme</v>
      </c>
      <c r="C48" t="str">
        <f>'B-Bestandsanalyse'!X68</f>
        <v>Strom Wärmepumpe</v>
      </c>
      <c r="D48" s="404" t="str">
        <f>'B-Bestandsanalyse'!$D$47</f>
        <v>Haushalte</v>
      </c>
      <c r="E48" s="404" t="str">
        <f>'B-Bestandsanalyse'!$C$47</f>
        <v>MWh/a</v>
      </c>
      <c r="F48">
        <f>'A-Allgemeine Angaben'!$D$22</f>
        <v>0</v>
      </c>
      <c r="G48" s="539" t="str">
        <f>IF('B-Bestandsanalyse'!D68="","-",'B-Bestandsanalyse'!D68)</f>
        <v>-</v>
      </c>
    </row>
    <row r="49" spans="1:7">
      <c r="A49" s="404" t="str">
        <f>+'B-Bestandsanalyse'!$B$40</f>
        <v>B.8</v>
      </c>
      <c r="B49" s="404" t="str">
        <f>'B-Bestandsanalyse'!$C$45</f>
        <v>Endenergieverbrauch Wärme</v>
      </c>
      <c r="C49" t="str">
        <f>'B-Bestandsanalyse'!X69</f>
        <v>Strom Direktheizung</v>
      </c>
      <c r="D49" s="404" t="str">
        <f>'B-Bestandsanalyse'!$D$47</f>
        <v>Haushalte</v>
      </c>
      <c r="E49" s="404" t="str">
        <f>'B-Bestandsanalyse'!$C$47</f>
        <v>MWh/a</v>
      </c>
      <c r="F49">
        <f>'A-Allgemeine Angaben'!$D$22</f>
        <v>0</v>
      </c>
      <c r="G49" s="539" t="str">
        <f>IF('B-Bestandsanalyse'!D69="","-",'B-Bestandsanalyse'!D69)</f>
        <v>-</v>
      </c>
    </row>
    <row r="50" spans="1:7">
      <c r="A50" s="404" t="str">
        <f>+'B-Bestandsanalyse'!$B$40</f>
        <v>B.8</v>
      </c>
      <c r="B50" s="404" t="str">
        <f>'B-Bestandsanalyse'!$C$45</f>
        <v>Endenergieverbrauch Wärme</v>
      </c>
      <c r="C50" t="str">
        <f>'B-Bestandsanalyse'!X70</f>
        <v>Solarthermie Dach-Anlagen</v>
      </c>
      <c r="D50" s="404" t="str">
        <f>'B-Bestandsanalyse'!$D$47</f>
        <v>Haushalte</v>
      </c>
      <c r="E50" s="404" t="str">
        <f>'B-Bestandsanalyse'!$C$47</f>
        <v>MWh/a</v>
      </c>
      <c r="F50">
        <f>'A-Allgemeine Angaben'!$D$22</f>
        <v>0</v>
      </c>
      <c r="G50" s="539" t="str">
        <f>IF('B-Bestandsanalyse'!D70="","-",'B-Bestandsanalyse'!D70)</f>
        <v>-</v>
      </c>
    </row>
    <row r="51" spans="1:7">
      <c r="A51" s="404" t="str">
        <f>+'B-Bestandsanalyse'!$B$40</f>
        <v>B.8</v>
      </c>
      <c r="B51" s="404" t="str">
        <f>'B-Bestandsanalyse'!$C$45</f>
        <v>Endenergieverbrauch Wärme</v>
      </c>
      <c r="C51" t="str">
        <f>'B-Bestandsanalyse'!X71</f>
        <v>Solarthermie Freiflächenanlagen</v>
      </c>
      <c r="D51" s="404" t="str">
        <f>'B-Bestandsanalyse'!$D$47</f>
        <v>Haushalte</v>
      </c>
      <c r="E51" s="404" t="str">
        <f>'B-Bestandsanalyse'!$C$47</f>
        <v>MWh/a</v>
      </c>
      <c r="F51">
        <f>'A-Allgemeine Angaben'!$D$22</f>
        <v>0</v>
      </c>
      <c r="G51" s="539" t="str">
        <f>IF('B-Bestandsanalyse'!D71="","-",'B-Bestandsanalyse'!D71)</f>
        <v>-</v>
      </c>
    </row>
    <row r="52" spans="1:7">
      <c r="A52" s="404" t="str">
        <f>+'B-Bestandsanalyse'!$B$40</f>
        <v>B.8</v>
      </c>
      <c r="B52" s="404" t="str">
        <f>'B-Bestandsanalyse'!$C$45</f>
        <v>Endenergieverbrauch Wärme</v>
      </c>
      <c r="C52" t="str">
        <f>'B-Bestandsanalyse'!X72</f>
        <v>Oberflächennahe Geothermie</v>
      </c>
      <c r="D52" s="404" t="str">
        <f>'B-Bestandsanalyse'!$D$47</f>
        <v>Haushalte</v>
      </c>
      <c r="E52" s="404" t="str">
        <f>'B-Bestandsanalyse'!$C$47</f>
        <v>MWh/a</v>
      </c>
      <c r="F52">
        <f>'A-Allgemeine Angaben'!$D$22</f>
        <v>0</v>
      </c>
      <c r="G52" s="539" t="str">
        <f>IF('B-Bestandsanalyse'!D72="","-",'B-Bestandsanalyse'!D72)</f>
        <v>-</v>
      </c>
    </row>
    <row r="53" spans="1:7">
      <c r="A53" s="404" t="str">
        <f>+'B-Bestandsanalyse'!$B$40</f>
        <v>B.8</v>
      </c>
      <c r="B53" s="404" t="str">
        <f>'B-Bestandsanalyse'!$C$45</f>
        <v>Endenergieverbrauch Wärme</v>
      </c>
      <c r="C53" t="str">
        <f>'B-Bestandsanalyse'!X73</f>
        <v>Tiefe Geothermie</v>
      </c>
      <c r="D53" s="404" t="str">
        <f>'B-Bestandsanalyse'!$D$47</f>
        <v>Haushalte</v>
      </c>
      <c r="E53" s="404" t="str">
        <f>'B-Bestandsanalyse'!$C$47</f>
        <v>MWh/a</v>
      </c>
      <c r="F53">
        <f>'A-Allgemeine Angaben'!$D$22</f>
        <v>0</v>
      </c>
      <c r="G53" s="539" t="str">
        <f>IF('B-Bestandsanalyse'!D73="","-",'B-Bestandsanalyse'!D73)</f>
        <v>-</v>
      </c>
    </row>
    <row r="54" spans="1:7">
      <c r="A54" s="404" t="str">
        <f>+'B-Bestandsanalyse'!$B$40</f>
        <v>B.8</v>
      </c>
      <c r="B54" s="404" t="str">
        <f>'B-Bestandsanalyse'!$C$45</f>
        <v>Endenergieverbrauch Wärme</v>
      </c>
      <c r="C54" t="str">
        <f>'B-Bestandsanalyse'!X74</f>
        <v>Oberflächengewässern</v>
      </c>
      <c r="D54" s="404" t="str">
        <f>'B-Bestandsanalyse'!$D$47</f>
        <v>Haushalte</v>
      </c>
      <c r="E54" s="404" t="str">
        <f>'B-Bestandsanalyse'!$C$47</f>
        <v>MWh/a</v>
      </c>
      <c r="F54">
        <f>'A-Allgemeine Angaben'!$D$22</f>
        <v>0</v>
      </c>
      <c r="G54" s="539" t="str">
        <f>IF('B-Bestandsanalyse'!D74="","-",'B-Bestandsanalyse'!D74)</f>
        <v>-</v>
      </c>
    </row>
    <row r="55" spans="1:7">
      <c r="A55" s="404" t="str">
        <f>+'B-Bestandsanalyse'!$B$40</f>
        <v>B.8</v>
      </c>
      <c r="B55" s="404" t="str">
        <f>'B-Bestandsanalyse'!$C$45</f>
        <v>Endenergieverbrauch Wärme</v>
      </c>
      <c r="C55" t="str">
        <f>'B-Bestandsanalyse'!X75</f>
        <v>Grubenwasser</v>
      </c>
      <c r="D55" s="404" t="str">
        <f>'B-Bestandsanalyse'!$D$47</f>
        <v>Haushalte</v>
      </c>
      <c r="E55" s="404" t="str">
        <f>'B-Bestandsanalyse'!$C$47</f>
        <v>MWh/a</v>
      </c>
      <c r="F55">
        <f>'A-Allgemeine Angaben'!$D$22</f>
        <v>0</v>
      </c>
      <c r="G55" s="539" t="str">
        <f>IF('B-Bestandsanalyse'!D75="","-",'B-Bestandsanalyse'!D75)</f>
        <v>-</v>
      </c>
    </row>
    <row r="56" spans="1:7">
      <c r="A56" s="404" t="str">
        <f>+'B-Bestandsanalyse'!$B$40</f>
        <v>B.8</v>
      </c>
      <c r="B56" s="404" t="str">
        <f>'B-Bestandsanalyse'!$C$45</f>
        <v>Endenergieverbrauch Wärme</v>
      </c>
      <c r="C56" t="str">
        <f>'B-Bestandsanalyse'!X76</f>
        <v>Luft</v>
      </c>
      <c r="D56" s="404" t="str">
        <f>'B-Bestandsanalyse'!$D$47</f>
        <v>Haushalte</v>
      </c>
      <c r="E56" s="404" t="str">
        <f>'B-Bestandsanalyse'!$C$47</f>
        <v>MWh/a</v>
      </c>
      <c r="F56">
        <f>'A-Allgemeine Angaben'!$D$22</f>
        <v>0</v>
      </c>
      <c r="G56" s="539" t="str">
        <f>IF('B-Bestandsanalyse'!D76="","-",'B-Bestandsanalyse'!D76)</f>
        <v>-</v>
      </c>
    </row>
    <row r="57" spans="1:7">
      <c r="A57" s="404" t="str">
        <f>+'B-Bestandsanalyse'!$B$40</f>
        <v>B.8</v>
      </c>
      <c r="B57" s="404" t="str">
        <f>'B-Bestandsanalyse'!$C$45</f>
        <v>Endenergieverbrauch Wärme</v>
      </c>
      <c r="C57" t="str">
        <f>'B-Bestandsanalyse'!X77</f>
        <v>Abwasser</v>
      </c>
      <c r="D57" s="404" t="str">
        <f>'B-Bestandsanalyse'!$D$47</f>
        <v>Haushalte</v>
      </c>
      <c r="E57" s="404" t="str">
        <f>'B-Bestandsanalyse'!$C$47</f>
        <v>MWh/a</v>
      </c>
      <c r="F57">
        <f>'A-Allgemeine Angaben'!$D$22</f>
        <v>0</v>
      </c>
      <c r="G57" s="539" t="str">
        <f>IF('B-Bestandsanalyse'!D77="","-",'B-Bestandsanalyse'!D77)</f>
        <v>-</v>
      </c>
    </row>
    <row r="58" spans="1:7">
      <c r="A58" s="404" t="str">
        <f>+'B-Bestandsanalyse'!$B$40</f>
        <v>B.8</v>
      </c>
      <c r="B58" s="404" t="str">
        <f>'B-Bestandsanalyse'!$C$45</f>
        <v>Endenergieverbrauch Wärme</v>
      </c>
      <c r="C58" t="str">
        <f>'B-Bestandsanalyse'!X78</f>
        <v>Sonstige fossile Brennstoffe</v>
      </c>
      <c r="D58" s="404" t="str">
        <f>'B-Bestandsanalyse'!$D$47</f>
        <v>Haushalte</v>
      </c>
      <c r="E58" s="404" t="str">
        <f>'B-Bestandsanalyse'!$C$47</f>
        <v>MWh/a</v>
      </c>
      <c r="F58">
        <f>'A-Allgemeine Angaben'!$D$22</f>
        <v>0</v>
      </c>
      <c r="G58" s="539" t="str">
        <f>IF('B-Bestandsanalyse'!D78="","-",'B-Bestandsanalyse'!D78)</f>
        <v>-</v>
      </c>
    </row>
    <row r="59" spans="1:7">
      <c r="A59" s="404" t="str">
        <f>+'B-Bestandsanalyse'!$B$40</f>
        <v>B.8</v>
      </c>
      <c r="B59" s="404" t="str">
        <f>'B-Bestandsanalyse'!$C$45</f>
        <v>Endenergieverbrauch Wärme</v>
      </c>
      <c r="C59" t="str">
        <f>'B-Bestandsanalyse'!X79</f>
        <v>Sonstige erneuerbare Energien</v>
      </c>
      <c r="D59" s="404" t="str">
        <f>'B-Bestandsanalyse'!$D$47</f>
        <v>Haushalte</v>
      </c>
      <c r="E59" s="404" t="str">
        <f>'B-Bestandsanalyse'!$C$47</f>
        <v>MWh/a</v>
      </c>
      <c r="F59">
        <f>'A-Allgemeine Angaben'!$D$22</f>
        <v>0</v>
      </c>
      <c r="G59" s="539" t="str">
        <f>IF('B-Bestandsanalyse'!D79="","-",'B-Bestandsanalyse'!D79)</f>
        <v>-</v>
      </c>
    </row>
    <row r="60" spans="1:7">
      <c r="A60" s="404" t="str">
        <f>+'B-Bestandsanalyse'!$B$40</f>
        <v>B.8</v>
      </c>
      <c r="B60" s="404" t="str">
        <f>'B-Bestandsanalyse'!$C$45</f>
        <v>Endenergieverbrauch Wärme</v>
      </c>
      <c r="D60" s="404" t="str">
        <f>'B-Bestandsanalyse'!$D$47</f>
        <v>Haushalte</v>
      </c>
      <c r="E60" s="404" t="str">
        <f>'B-Bestandsanalyse'!$C$47</f>
        <v>MWh/a</v>
      </c>
      <c r="F60">
        <f>'A-Allgemeine Angaben'!$D$22</f>
        <v>0</v>
      </c>
      <c r="G60" s="539">
        <f>IF('B-Bestandsanalyse'!D80="","-",'B-Bestandsanalyse'!D80)</f>
        <v>0</v>
      </c>
    </row>
    <row r="61" spans="1:7">
      <c r="A61" s="404" t="str">
        <f>+'B-Bestandsanalyse'!$B$40</f>
        <v>B.8</v>
      </c>
      <c r="B61" s="404" t="str">
        <f>'B-Bestandsanalyse'!$C$45</f>
        <v>Endenergieverbrauch Wärme</v>
      </c>
      <c r="C61" t="str">
        <f>'B-Bestandsanalyse'!X48</f>
        <v>Braunkohle</v>
      </c>
      <c r="D61" s="404" t="str">
        <f>'B-Bestandsanalyse'!$E$47</f>
        <v>GHD</v>
      </c>
      <c r="E61" s="404" t="str">
        <f>'B-Bestandsanalyse'!$C$47</f>
        <v>MWh/a</v>
      </c>
      <c r="F61">
        <f>'A-Allgemeine Angaben'!$D$22</f>
        <v>0</v>
      </c>
      <c r="G61" s="539" t="str">
        <f>IF('B-Bestandsanalyse'!E48="","-",'B-Bestandsanalyse'!E48)</f>
        <v>-</v>
      </c>
    </row>
    <row r="62" spans="1:7">
      <c r="A62" s="404" t="str">
        <f>+'B-Bestandsanalyse'!$B$40</f>
        <v>B.8</v>
      </c>
      <c r="B62" s="404" t="str">
        <f>'B-Bestandsanalyse'!$C$45</f>
        <v>Endenergieverbrauch Wärme</v>
      </c>
      <c r="C62" t="str">
        <f>'B-Bestandsanalyse'!X49</f>
        <v>Steinkohle</v>
      </c>
      <c r="D62" s="404" t="str">
        <f>'B-Bestandsanalyse'!$E$47</f>
        <v>GHD</v>
      </c>
      <c r="E62" s="404" t="str">
        <f>'B-Bestandsanalyse'!$C$47</f>
        <v>MWh/a</v>
      </c>
      <c r="F62">
        <f>'A-Allgemeine Angaben'!$D$22</f>
        <v>0</v>
      </c>
      <c r="G62" s="539" t="str">
        <f>IF('B-Bestandsanalyse'!E49="","-",'B-Bestandsanalyse'!E49)</f>
        <v>-</v>
      </c>
    </row>
    <row r="63" spans="1:7">
      <c r="A63" s="404" t="str">
        <f>+'B-Bestandsanalyse'!$B$40</f>
        <v>B.8</v>
      </c>
      <c r="B63" s="404" t="str">
        <f>'B-Bestandsanalyse'!$C$45</f>
        <v>Endenergieverbrauch Wärme</v>
      </c>
      <c r="C63" t="str">
        <f>'B-Bestandsanalyse'!X50</f>
        <v>Erdgas</v>
      </c>
      <c r="D63" s="404" t="str">
        <f>'B-Bestandsanalyse'!$E$47</f>
        <v>GHD</v>
      </c>
      <c r="E63" s="404" t="str">
        <f>'B-Bestandsanalyse'!$C$47</f>
        <v>MWh/a</v>
      </c>
      <c r="F63">
        <f>'A-Allgemeine Angaben'!$D$22</f>
        <v>0</v>
      </c>
      <c r="G63" s="539" t="str">
        <f>IF('B-Bestandsanalyse'!E50="","-",'B-Bestandsanalyse'!E50)</f>
        <v>-</v>
      </c>
    </row>
    <row r="64" spans="1:7">
      <c r="A64" s="404" t="str">
        <f>+'B-Bestandsanalyse'!$B$40</f>
        <v>B.8</v>
      </c>
      <c r="B64" s="404" t="str">
        <f>'B-Bestandsanalyse'!$C$45</f>
        <v>Endenergieverbrauch Wärme</v>
      </c>
      <c r="C64" t="str">
        <f>'B-Bestandsanalyse'!X51</f>
        <v>Flüssiggas</v>
      </c>
      <c r="D64" s="404" t="str">
        <f>'B-Bestandsanalyse'!$E$47</f>
        <v>GHD</v>
      </c>
      <c r="E64" s="404" t="str">
        <f>'B-Bestandsanalyse'!$C$47</f>
        <v>MWh/a</v>
      </c>
      <c r="F64">
        <f>'A-Allgemeine Angaben'!$D$22</f>
        <v>0</v>
      </c>
      <c r="G64" s="539" t="str">
        <f>IF('B-Bestandsanalyse'!E51="","-",'B-Bestandsanalyse'!E51)</f>
        <v>-</v>
      </c>
    </row>
    <row r="65" spans="1:7">
      <c r="A65" s="404" t="str">
        <f>+'B-Bestandsanalyse'!$B$40</f>
        <v>B.8</v>
      </c>
      <c r="B65" s="404" t="str">
        <f>'B-Bestandsanalyse'!$C$45</f>
        <v>Endenergieverbrauch Wärme</v>
      </c>
      <c r="C65" t="str">
        <f>'B-Bestandsanalyse'!X52</f>
        <v>Heizöl</v>
      </c>
      <c r="D65" s="404" t="str">
        <f>'B-Bestandsanalyse'!$E$47</f>
        <v>GHD</v>
      </c>
      <c r="E65" s="404" t="str">
        <f>'B-Bestandsanalyse'!$C$47</f>
        <v>MWh/a</v>
      </c>
      <c r="F65">
        <f>'A-Allgemeine Angaben'!$D$22</f>
        <v>0</v>
      </c>
      <c r="G65" s="539" t="str">
        <f>IF('B-Bestandsanalyse'!E52="","-",'B-Bestandsanalyse'!E52)</f>
        <v>-</v>
      </c>
    </row>
    <row r="66" spans="1:7">
      <c r="A66" s="404" t="str">
        <f>+'B-Bestandsanalyse'!$B$40</f>
        <v>B.8</v>
      </c>
      <c r="B66" s="404" t="str">
        <f>'B-Bestandsanalyse'!$C$45</f>
        <v>Endenergieverbrauch Wärme</v>
      </c>
      <c r="C66" t="str">
        <f>'B-Bestandsanalyse'!X53</f>
        <v>Wasserstoff</v>
      </c>
      <c r="D66" s="404" t="str">
        <f>'B-Bestandsanalyse'!$E$47</f>
        <v>GHD</v>
      </c>
      <c r="E66" s="404" t="str">
        <f>'B-Bestandsanalyse'!$C$47</f>
        <v>MWh/a</v>
      </c>
      <c r="F66">
        <f>'A-Allgemeine Angaben'!$D$22</f>
        <v>0</v>
      </c>
      <c r="G66" s="539" t="str">
        <f>IF('B-Bestandsanalyse'!E53="","-",'B-Bestandsanalyse'!E53)</f>
        <v>-</v>
      </c>
    </row>
    <row r="67" spans="1:7">
      <c r="A67" s="404" t="str">
        <f>+'B-Bestandsanalyse'!$B$40</f>
        <v>B.8</v>
      </c>
      <c r="B67" s="404" t="str">
        <f>'B-Bestandsanalyse'!$C$45</f>
        <v>Endenergieverbrauch Wärme</v>
      </c>
      <c r="C67" t="str">
        <f>'B-Bestandsanalyse'!X54</f>
        <v>Wasserstoffderivate</v>
      </c>
      <c r="D67" s="404" t="str">
        <f>'B-Bestandsanalyse'!$E$47</f>
        <v>GHD</v>
      </c>
      <c r="E67" s="404" t="str">
        <f>'B-Bestandsanalyse'!$C$47</f>
        <v>MWh/a</v>
      </c>
      <c r="F67">
        <f>'A-Allgemeine Angaben'!$D$22</f>
        <v>0</v>
      </c>
      <c r="G67" s="539" t="str">
        <f>IF('B-Bestandsanalyse'!E54="","-",'B-Bestandsanalyse'!E54)</f>
        <v>-</v>
      </c>
    </row>
    <row r="68" spans="1:7">
      <c r="A68" s="404" t="str">
        <f>+'B-Bestandsanalyse'!$B$40</f>
        <v>B.8</v>
      </c>
      <c r="B68" s="404" t="str">
        <f>'B-Bestandsanalyse'!$C$45</f>
        <v>Endenergieverbrauch Wärme</v>
      </c>
      <c r="C68" t="str">
        <f>'B-Bestandsanalyse'!X55</f>
        <v>Grubengas</v>
      </c>
      <c r="D68" s="404" t="str">
        <f>'B-Bestandsanalyse'!$E$47</f>
        <v>GHD</v>
      </c>
      <c r="E68" s="404" t="str">
        <f>'B-Bestandsanalyse'!$C$47</f>
        <v>MWh/a</v>
      </c>
      <c r="F68">
        <f>'A-Allgemeine Angaben'!$D$22</f>
        <v>0</v>
      </c>
      <c r="G68" s="539" t="str">
        <f>IF('B-Bestandsanalyse'!E55="","-",'B-Bestandsanalyse'!E55)</f>
        <v>-</v>
      </c>
    </row>
    <row r="69" spans="1:7">
      <c r="A69" s="404" t="str">
        <f>+'B-Bestandsanalyse'!$B$40</f>
        <v>B.8</v>
      </c>
      <c r="B69" s="404" t="str">
        <f>'B-Bestandsanalyse'!$C$45</f>
        <v>Endenergieverbrauch Wärme</v>
      </c>
      <c r="C69" t="str">
        <f>'B-Bestandsanalyse'!X56</f>
        <v>Nicht biogener Abfall</v>
      </c>
      <c r="D69" s="404" t="str">
        <f>'B-Bestandsanalyse'!$E$47</f>
        <v>GHD</v>
      </c>
      <c r="E69" s="404" t="str">
        <f>'B-Bestandsanalyse'!$C$47</f>
        <v>MWh/a</v>
      </c>
      <c r="F69">
        <f>'A-Allgemeine Angaben'!$D$22</f>
        <v>0</v>
      </c>
      <c r="G69" s="539" t="str">
        <f>IF('B-Bestandsanalyse'!E56="","-",'B-Bestandsanalyse'!E56)</f>
        <v>-</v>
      </c>
    </row>
    <row r="70" spans="1:7">
      <c r="A70" s="404" t="str">
        <f>+'B-Bestandsanalyse'!$B$40</f>
        <v>B.8</v>
      </c>
      <c r="B70" s="404" t="str">
        <f>'B-Bestandsanalyse'!$C$45</f>
        <v>Endenergieverbrauch Wärme</v>
      </c>
      <c r="C70" t="str">
        <f>'B-Bestandsanalyse'!X57</f>
        <v>Biogener Abfall</v>
      </c>
      <c r="D70" s="404" t="str">
        <f>'B-Bestandsanalyse'!$E$47</f>
        <v>GHD</v>
      </c>
      <c r="E70" s="404" t="str">
        <f>'B-Bestandsanalyse'!$C$47</f>
        <v>MWh/a</v>
      </c>
      <c r="F70">
        <f>'A-Allgemeine Angaben'!$D$22</f>
        <v>0</v>
      </c>
      <c r="G70" s="539" t="str">
        <f>IF('B-Bestandsanalyse'!E57="","-",'B-Bestandsanalyse'!E57)</f>
        <v>-</v>
      </c>
    </row>
    <row r="71" spans="1:7">
      <c r="A71" s="404" t="str">
        <f>+'B-Bestandsanalyse'!$B$40</f>
        <v>B.8</v>
      </c>
      <c r="B71" s="404" t="str">
        <f>'B-Bestandsanalyse'!$C$45</f>
        <v>Endenergieverbrauch Wärme</v>
      </c>
      <c r="C71" t="str">
        <f>'B-Bestandsanalyse'!X58</f>
        <v>Abwärme &lt; 60 °C</v>
      </c>
      <c r="D71" s="404" t="str">
        <f>'B-Bestandsanalyse'!$E$47</f>
        <v>GHD</v>
      </c>
      <c r="E71" s="404" t="str">
        <f>'B-Bestandsanalyse'!$C$47</f>
        <v>MWh/a</v>
      </c>
      <c r="F71">
        <f>'A-Allgemeine Angaben'!$D$22</f>
        <v>0</v>
      </c>
      <c r="G71" s="539" t="str">
        <f>IF('B-Bestandsanalyse'!E58="","-",'B-Bestandsanalyse'!E58)</f>
        <v>-</v>
      </c>
    </row>
    <row r="72" spans="1:7">
      <c r="A72" s="404" t="str">
        <f>+'B-Bestandsanalyse'!$B$40</f>
        <v>B.8</v>
      </c>
      <c r="B72" s="404" t="str">
        <f>'B-Bestandsanalyse'!$C$45</f>
        <v>Endenergieverbrauch Wärme</v>
      </c>
      <c r="C72" t="str">
        <f>'B-Bestandsanalyse'!X59</f>
        <v>Abwärme 60 bis 110 °C</v>
      </c>
      <c r="D72" s="404" t="str">
        <f>'B-Bestandsanalyse'!$E$47</f>
        <v>GHD</v>
      </c>
      <c r="E72" s="404" t="str">
        <f>'B-Bestandsanalyse'!$C$47</f>
        <v>MWh/a</v>
      </c>
      <c r="F72">
        <f>'A-Allgemeine Angaben'!$D$22</f>
        <v>0</v>
      </c>
      <c r="G72" s="539" t="str">
        <f>IF('B-Bestandsanalyse'!E59="","-",'B-Bestandsanalyse'!E59)</f>
        <v>-</v>
      </c>
    </row>
    <row r="73" spans="1:7">
      <c r="A73" s="404" t="str">
        <f>+'B-Bestandsanalyse'!$B$40</f>
        <v>B.8</v>
      </c>
      <c r="B73" s="404" t="str">
        <f>'B-Bestandsanalyse'!$C$45</f>
        <v>Endenergieverbrauch Wärme</v>
      </c>
      <c r="C73" t="str">
        <f>'B-Bestandsanalyse'!X60</f>
        <v>Abwärme &gt;= 110 °C</v>
      </c>
      <c r="D73" s="404" t="str">
        <f>'B-Bestandsanalyse'!$E$47</f>
        <v>GHD</v>
      </c>
      <c r="E73" s="404" t="str">
        <f>'B-Bestandsanalyse'!$C$47</f>
        <v>MWh/a</v>
      </c>
      <c r="F73">
        <f>'A-Allgemeine Angaben'!$D$22</f>
        <v>0</v>
      </c>
      <c r="G73" s="539" t="str">
        <f>IF('B-Bestandsanalyse'!E60="","-",'B-Bestandsanalyse'!E60)</f>
        <v>-</v>
      </c>
    </row>
    <row r="74" spans="1:7">
      <c r="A74" s="404" t="str">
        <f>+'B-Bestandsanalyse'!$B$40</f>
        <v>B.8</v>
      </c>
      <c r="B74" s="404" t="str">
        <f>'B-Bestandsanalyse'!$C$45</f>
        <v>Endenergieverbrauch Wärme</v>
      </c>
      <c r="C74" t="str">
        <f>'B-Bestandsanalyse'!X61</f>
        <v>feste Biomasse (ohne Altholz)</v>
      </c>
      <c r="D74" s="404" t="str">
        <f>'B-Bestandsanalyse'!$E$47</f>
        <v>GHD</v>
      </c>
      <c r="E74" s="404" t="str">
        <f>'B-Bestandsanalyse'!$C$47</f>
        <v>MWh/a</v>
      </c>
      <c r="F74">
        <f>'A-Allgemeine Angaben'!$D$22</f>
        <v>0</v>
      </c>
      <c r="G74" s="539" t="str">
        <f>IF('B-Bestandsanalyse'!E61="","-",'B-Bestandsanalyse'!E61)</f>
        <v>-</v>
      </c>
    </row>
    <row r="75" spans="1:7">
      <c r="A75" s="404" t="str">
        <f>+'B-Bestandsanalyse'!$B$40</f>
        <v>B.8</v>
      </c>
      <c r="B75" s="404" t="str">
        <f>'B-Bestandsanalyse'!$C$45</f>
        <v>Endenergieverbrauch Wärme</v>
      </c>
      <c r="C75" t="str">
        <f>'B-Bestandsanalyse'!X62</f>
        <v>Altholz</v>
      </c>
      <c r="D75" s="404" t="str">
        <f>'B-Bestandsanalyse'!$E$47</f>
        <v>GHD</v>
      </c>
      <c r="E75" s="404" t="str">
        <f>'B-Bestandsanalyse'!$C$47</f>
        <v>MWh/a</v>
      </c>
      <c r="F75">
        <f>'A-Allgemeine Angaben'!$D$22</f>
        <v>0</v>
      </c>
      <c r="G75" s="539" t="str">
        <f>IF('B-Bestandsanalyse'!E62="","-",'B-Bestandsanalyse'!E62)</f>
        <v>-</v>
      </c>
    </row>
    <row r="76" spans="1:7">
      <c r="A76" s="404" t="str">
        <f>+'B-Bestandsanalyse'!$B$40</f>
        <v>B.8</v>
      </c>
      <c r="B76" s="404" t="str">
        <f>'B-Bestandsanalyse'!$C$45</f>
        <v>Endenergieverbrauch Wärme</v>
      </c>
      <c r="C76" t="str">
        <f>'B-Bestandsanalyse'!X63</f>
        <v>Biogas</v>
      </c>
      <c r="D76" s="404" t="str">
        <f>'B-Bestandsanalyse'!$E$47</f>
        <v>GHD</v>
      </c>
      <c r="E76" s="404" t="str">
        <f>'B-Bestandsanalyse'!$C$47</f>
        <v>MWh/a</v>
      </c>
      <c r="F76">
        <f>'A-Allgemeine Angaben'!$D$22</f>
        <v>0</v>
      </c>
      <c r="G76" s="539" t="str">
        <f>IF('B-Bestandsanalyse'!E63="","-",'B-Bestandsanalyse'!E63)</f>
        <v>-</v>
      </c>
    </row>
    <row r="77" spans="1:7">
      <c r="A77" s="404" t="str">
        <f>+'B-Bestandsanalyse'!$B$40</f>
        <v>B.8</v>
      </c>
      <c r="B77" s="404" t="str">
        <f>'B-Bestandsanalyse'!$C$45</f>
        <v>Endenergieverbrauch Wärme</v>
      </c>
      <c r="C77" t="str">
        <f>'B-Bestandsanalyse'!X64</f>
        <v>Biomethan</v>
      </c>
      <c r="D77" s="404" t="str">
        <f>'B-Bestandsanalyse'!$E$47</f>
        <v>GHD</v>
      </c>
      <c r="E77" s="404" t="str">
        <f>'B-Bestandsanalyse'!$C$47</f>
        <v>MWh/a</v>
      </c>
      <c r="F77">
        <f>'A-Allgemeine Angaben'!$D$22</f>
        <v>0</v>
      </c>
      <c r="G77" s="539" t="str">
        <f>IF('B-Bestandsanalyse'!E64="","-",'B-Bestandsanalyse'!E64)</f>
        <v>-</v>
      </c>
    </row>
    <row r="78" spans="1:7">
      <c r="A78" s="404" t="str">
        <f>+'B-Bestandsanalyse'!$B$40</f>
        <v>B.8</v>
      </c>
      <c r="B78" s="404" t="str">
        <f>'B-Bestandsanalyse'!$C$45</f>
        <v>Endenergieverbrauch Wärme</v>
      </c>
      <c r="C78" t="str">
        <f>'B-Bestandsanalyse'!X65</f>
        <v>Deponiegas</v>
      </c>
      <c r="D78" s="404" t="str">
        <f>'B-Bestandsanalyse'!$E$47</f>
        <v>GHD</v>
      </c>
      <c r="E78" s="404" t="str">
        <f>'B-Bestandsanalyse'!$C$47</f>
        <v>MWh/a</v>
      </c>
      <c r="F78">
        <f>'A-Allgemeine Angaben'!$D$22</f>
        <v>0</v>
      </c>
      <c r="G78" s="539" t="str">
        <f>IF('B-Bestandsanalyse'!E65="","-",'B-Bestandsanalyse'!E65)</f>
        <v>-</v>
      </c>
    </row>
    <row r="79" spans="1:7">
      <c r="A79" s="404" t="str">
        <f>+'B-Bestandsanalyse'!$B$40</f>
        <v>B.8</v>
      </c>
      <c r="B79" s="404" t="str">
        <f>'B-Bestandsanalyse'!$C$45</f>
        <v>Endenergieverbrauch Wärme</v>
      </c>
      <c r="C79" t="str">
        <f>'B-Bestandsanalyse'!X66</f>
        <v>Klärgas</v>
      </c>
      <c r="D79" s="404" t="str">
        <f>'B-Bestandsanalyse'!$E$47</f>
        <v>GHD</v>
      </c>
      <c r="E79" s="404" t="str">
        <f>'B-Bestandsanalyse'!$C$47</f>
        <v>MWh/a</v>
      </c>
      <c r="F79">
        <f>'A-Allgemeine Angaben'!$D$22</f>
        <v>0</v>
      </c>
      <c r="G79" s="539" t="str">
        <f>IF('B-Bestandsanalyse'!E66="","-",'B-Bestandsanalyse'!E66)</f>
        <v>-</v>
      </c>
    </row>
    <row r="80" spans="1:7">
      <c r="A80" s="404" t="str">
        <f>+'B-Bestandsanalyse'!$B$40</f>
        <v>B.8</v>
      </c>
      <c r="B80" s="404" t="str">
        <f>'B-Bestandsanalyse'!$C$45</f>
        <v>Endenergieverbrauch Wärme</v>
      </c>
      <c r="C80" t="str">
        <f>'B-Bestandsanalyse'!X67</f>
        <v>Flüssige Biomasse</v>
      </c>
      <c r="D80" s="404" t="str">
        <f>'B-Bestandsanalyse'!$E$47</f>
        <v>GHD</v>
      </c>
      <c r="E80" s="404" t="str">
        <f>'B-Bestandsanalyse'!$C$47</f>
        <v>MWh/a</v>
      </c>
      <c r="F80">
        <f>'A-Allgemeine Angaben'!$D$22</f>
        <v>0</v>
      </c>
      <c r="G80" s="539" t="str">
        <f>IF('B-Bestandsanalyse'!E67="","-",'B-Bestandsanalyse'!E67)</f>
        <v>-</v>
      </c>
    </row>
    <row r="81" spans="1:7">
      <c r="A81" s="404" t="str">
        <f>+'B-Bestandsanalyse'!$B$40</f>
        <v>B.8</v>
      </c>
      <c r="B81" s="404" t="str">
        <f>'B-Bestandsanalyse'!$C$45</f>
        <v>Endenergieverbrauch Wärme</v>
      </c>
      <c r="C81" t="str">
        <f>'B-Bestandsanalyse'!X68</f>
        <v>Strom Wärmepumpe</v>
      </c>
      <c r="D81" s="404" t="str">
        <f>'B-Bestandsanalyse'!$E$47</f>
        <v>GHD</v>
      </c>
      <c r="E81" s="404" t="str">
        <f>'B-Bestandsanalyse'!$C$47</f>
        <v>MWh/a</v>
      </c>
      <c r="F81">
        <f>'A-Allgemeine Angaben'!$D$22</f>
        <v>0</v>
      </c>
      <c r="G81" s="539" t="str">
        <f>IF('B-Bestandsanalyse'!E68="","-",'B-Bestandsanalyse'!E68)</f>
        <v>-</v>
      </c>
    </row>
    <row r="82" spans="1:7">
      <c r="A82" s="404" t="str">
        <f>+'B-Bestandsanalyse'!$B$40</f>
        <v>B.8</v>
      </c>
      <c r="B82" s="404" t="str">
        <f>'B-Bestandsanalyse'!$C$45</f>
        <v>Endenergieverbrauch Wärme</v>
      </c>
      <c r="C82" t="str">
        <f>'B-Bestandsanalyse'!X69</f>
        <v>Strom Direktheizung</v>
      </c>
      <c r="D82" s="404" t="str">
        <f>'B-Bestandsanalyse'!$E$47</f>
        <v>GHD</v>
      </c>
      <c r="E82" s="404" t="str">
        <f>'B-Bestandsanalyse'!$C$47</f>
        <v>MWh/a</v>
      </c>
      <c r="F82">
        <f>'A-Allgemeine Angaben'!$D$22</f>
        <v>0</v>
      </c>
      <c r="G82" s="539" t="str">
        <f>IF('B-Bestandsanalyse'!E69="","-",'B-Bestandsanalyse'!E69)</f>
        <v>-</v>
      </c>
    </row>
    <row r="83" spans="1:7">
      <c r="A83" s="404" t="str">
        <f>+'B-Bestandsanalyse'!$B$40</f>
        <v>B.8</v>
      </c>
      <c r="B83" s="404" t="str">
        <f>'B-Bestandsanalyse'!$C$45</f>
        <v>Endenergieverbrauch Wärme</v>
      </c>
      <c r="C83" t="str">
        <f>'B-Bestandsanalyse'!X70</f>
        <v>Solarthermie Dach-Anlagen</v>
      </c>
      <c r="D83" s="404" t="str">
        <f>'B-Bestandsanalyse'!$E$47</f>
        <v>GHD</v>
      </c>
      <c r="E83" s="404" t="str">
        <f>'B-Bestandsanalyse'!$C$47</f>
        <v>MWh/a</v>
      </c>
      <c r="F83">
        <f>'A-Allgemeine Angaben'!$D$22</f>
        <v>0</v>
      </c>
      <c r="G83" s="539" t="str">
        <f>IF('B-Bestandsanalyse'!E70="","-",'B-Bestandsanalyse'!E70)</f>
        <v>-</v>
      </c>
    </row>
    <row r="84" spans="1:7">
      <c r="A84" s="404" t="str">
        <f>+'B-Bestandsanalyse'!$B$40</f>
        <v>B.8</v>
      </c>
      <c r="B84" s="404" t="str">
        <f>'B-Bestandsanalyse'!$C$45</f>
        <v>Endenergieverbrauch Wärme</v>
      </c>
      <c r="C84" t="str">
        <f>'B-Bestandsanalyse'!X71</f>
        <v>Solarthermie Freiflächenanlagen</v>
      </c>
      <c r="D84" s="404" t="str">
        <f>'B-Bestandsanalyse'!$E$47</f>
        <v>GHD</v>
      </c>
      <c r="E84" s="404" t="str">
        <f>'B-Bestandsanalyse'!$C$47</f>
        <v>MWh/a</v>
      </c>
      <c r="F84">
        <f>'A-Allgemeine Angaben'!$D$22</f>
        <v>0</v>
      </c>
      <c r="G84" s="539" t="str">
        <f>IF('B-Bestandsanalyse'!E71="","-",'B-Bestandsanalyse'!E71)</f>
        <v>-</v>
      </c>
    </row>
    <row r="85" spans="1:7">
      <c r="A85" s="404" t="str">
        <f>+'B-Bestandsanalyse'!$B$40</f>
        <v>B.8</v>
      </c>
      <c r="B85" s="404" t="str">
        <f>'B-Bestandsanalyse'!$C$45</f>
        <v>Endenergieverbrauch Wärme</v>
      </c>
      <c r="C85" t="str">
        <f>'B-Bestandsanalyse'!X72</f>
        <v>Oberflächennahe Geothermie</v>
      </c>
      <c r="D85" s="404" t="str">
        <f>'B-Bestandsanalyse'!$E$47</f>
        <v>GHD</v>
      </c>
      <c r="E85" s="404" t="str">
        <f>'B-Bestandsanalyse'!$C$47</f>
        <v>MWh/a</v>
      </c>
      <c r="F85">
        <f>'A-Allgemeine Angaben'!$D$22</f>
        <v>0</v>
      </c>
      <c r="G85" s="539" t="str">
        <f>IF('B-Bestandsanalyse'!E72="","-",'B-Bestandsanalyse'!E72)</f>
        <v>-</v>
      </c>
    </row>
    <row r="86" spans="1:7">
      <c r="A86" s="404" t="str">
        <f>+'B-Bestandsanalyse'!$B$40</f>
        <v>B.8</v>
      </c>
      <c r="B86" s="404" t="str">
        <f>'B-Bestandsanalyse'!$C$45</f>
        <v>Endenergieverbrauch Wärme</v>
      </c>
      <c r="C86" t="str">
        <f>'B-Bestandsanalyse'!X73</f>
        <v>Tiefe Geothermie</v>
      </c>
      <c r="D86" s="404" t="str">
        <f>'B-Bestandsanalyse'!$E$47</f>
        <v>GHD</v>
      </c>
      <c r="E86" s="404" t="str">
        <f>'B-Bestandsanalyse'!$C$47</f>
        <v>MWh/a</v>
      </c>
      <c r="F86">
        <f>'A-Allgemeine Angaben'!$D$22</f>
        <v>0</v>
      </c>
      <c r="G86" s="539" t="str">
        <f>IF('B-Bestandsanalyse'!E73="","-",'B-Bestandsanalyse'!E73)</f>
        <v>-</v>
      </c>
    </row>
    <row r="87" spans="1:7">
      <c r="A87" s="404" t="str">
        <f>+'B-Bestandsanalyse'!$B$40</f>
        <v>B.8</v>
      </c>
      <c r="B87" s="404" t="str">
        <f>'B-Bestandsanalyse'!$C$45</f>
        <v>Endenergieverbrauch Wärme</v>
      </c>
      <c r="C87" t="str">
        <f>'B-Bestandsanalyse'!X74</f>
        <v>Oberflächengewässern</v>
      </c>
      <c r="D87" s="404" t="str">
        <f>'B-Bestandsanalyse'!$E$47</f>
        <v>GHD</v>
      </c>
      <c r="E87" s="404" t="str">
        <f>'B-Bestandsanalyse'!$C$47</f>
        <v>MWh/a</v>
      </c>
      <c r="F87">
        <f>'A-Allgemeine Angaben'!$D$22</f>
        <v>0</v>
      </c>
      <c r="G87" s="539" t="str">
        <f>IF('B-Bestandsanalyse'!E74="","-",'B-Bestandsanalyse'!E74)</f>
        <v>-</v>
      </c>
    </row>
    <row r="88" spans="1:7">
      <c r="A88" s="404" t="str">
        <f>+'B-Bestandsanalyse'!$B$40</f>
        <v>B.8</v>
      </c>
      <c r="B88" s="404" t="str">
        <f>'B-Bestandsanalyse'!$C$45</f>
        <v>Endenergieverbrauch Wärme</v>
      </c>
      <c r="C88" t="str">
        <f>'B-Bestandsanalyse'!X75</f>
        <v>Grubenwasser</v>
      </c>
      <c r="D88" s="404" t="str">
        <f>'B-Bestandsanalyse'!$E$47</f>
        <v>GHD</v>
      </c>
      <c r="E88" s="404" t="str">
        <f>'B-Bestandsanalyse'!$C$47</f>
        <v>MWh/a</v>
      </c>
      <c r="F88">
        <f>'A-Allgemeine Angaben'!$D$22</f>
        <v>0</v>
      </c>
      <c r="G88" s="539" t="str">
        <f>IF('B-Bestandsanalyse'!E75="","-",'B-Bestandsanalyse'!E75)</f>
        <v>-</v>
      </c>
    </row>
    <row r="89" spans="1:7">
      <c r="A89" s="404" t="str">
        <f>+'B-Bestandsanalyse'!$B$40</f>
        <v>B.8</v>
      </c>
      <c r="B89" s="404" t="str">
        <f>'B-Bestandsanalyse'!$C$45</f>
        <v>Endenergieverbrauch Wärme</v>
      </c>
      <c r="C89" t="str">
        <f>'B-Bestandsanalyse'!X76</f>
        <v>Luft</v>
      </c>
      <c r="D89" s="404" t="str">
        <f>'B-Bestandsanalyse'!$E$47</f>
        <v>GHD</v>
      </c>
      <c r="E89" s="404" t="str">
        <f>'B-Bestandsanalyse'!$C$47</f>
        <v>MWh/a</v>
      </c>
      <c r="F89">
        <f>'A-Allgemeine Angaben'!$D$22</f>
        <v>0</v>
      </c>
      <c r="G89" s="539" t="str">
        <f>IF('B-Bestandsanalyse'!E76="","-",'B-Bestandsanalyse'!E76)</f>
        <v>-</v>
      </c>
    </row>
    <row r="90" spans="1:7">
      <c r="A90" s="404" t="str">
        <f>+'B-Bestandsanalyse'!$B$40</f>
        <v>B.8</v>
      </c>
      <c r="B90" s="404" t="str">
        <f>'B-Bestandsanalyse'!$C$45</f>
        <v>Endenergieverbrauch Wärme</v>
      </c>
      <c r="C90" t="str">
        <f>'B-Bestandsanalyse'!X77</f>
        <v>Abwasser</v>
      </c>
      <c r="D90" s="404" t="str">
        <f>'B-Bestandsanalyse'!$E$47</f>
        <v>GHD</v>
      </c>
      <c r="E90" s="404" t="str">
        <f>'B-Bestandsanalyse'!$C$47</f>
        <v>MWh/a</v>
      </c>
      <c r="F90">
        <f>'A-Allgemeine Angaben'!$D$22</f>
        <v>0</v>
      </c>
      <c r="G90" s="539" t="str">
        <f>IF('B-Bestandsanalyse'!E77="","-",'B-Bestandsanalyse'!E77)</f>
        <v>-</v>
      </c>
    </row>
    <row r="91" spans="1:7">
      <c r="A91" s="404" t="str">
        <f>+'B-Bestandsanalyse'!$B$40</f>
        <v>B.8</v>
      </c>
      <c r="B91" s="404" t="str">
        <f>'B-Bestandsanalyse'!$C$45</f>
        <v>Endenergieverbrauch Wärme</v>
      </c>
      <c r="C91" t="str">
        <f>'B-Bestandsanalyse'!X78</f>
        <v>Sonstige fossile Brennstoffe</v>
      </c>
      <c r="D91" s="404" t="str">
        <f>'B-Bestandsanalyse'!$E$47</f>
        <v>GHD</v>
      </c>
      <c r="E91" s="404" t="str">
        <f>'B-Bestandsanalyse'!$C$47</f>
        <v>MWh/a</v>
      </c>
      <c r="F91">
        <f>'A-Allgemeine Angaben'!$D$22</f>
        <v>0</v>
      </c>
      <c r="G91" s="539" t="str">
        <f>IF('B-Bestandsanalyse'!E78="","-",'B-Bestandsanalyse'!E78)</f>
        <v>-</v>
      </c>
    </row>
    <row r="92" spans="1:7">
      <c r="A92" s="404" t="str">
        <f>+'B-Bestandsanalyse'!$B$40</f>
        <v>B.8</v>
      </c>
      <c r="B92" s="404" t="str">
        <f>'B-Bestandsanalyse'!$C$45</f>
        <v>Endenergieverbrauch Wärme</v>
      </c>
      <c r="C92" t="str">
        <f>'B-Bestandsanalyse'!X79</f>
        <v>Sonstige erneuerbare Energien</v>
      </c>
      <c r="D92" s="404" t="str">
        <f>'B-Bestandsanalyse'!$E$47</f>
        <v>GHD</v>
      </c>
      <c r="E92" s="404" t="str">
        <f>'B-Bestandsanalyse'!$C$47</f>
        <v>MWh/a</v>
      </c>
      <c r="F92">
        <f>'A-Allgemeine Angaben'!$D$22</f>
        <v>0</v>
      </c>
      <c r="G92" s="539" t="str">
        <f>IF('B-Bestandsanalyse'!E79="","-",'B-Bestandsanalyse'!E79)</f>
        <v>-</v>
      </c>
    </row>
    <row r="93" spans="1:7">
      <c r="A93" s="404" t="str">
        <f>+'B-Bestandsanalyse'!$B$40</f>
        <v>B.8</v>
      </c>
      <c r="B93" s="404" t="str">
        <f>'B-Bestandsanalyse'!$C$45</f>
        <v>Endenergieverbrauch Wärme</v>
      </c>
      <c r="D93" s="404" t="str">
        <f>'B-Bestandsanalyse'!$E$47</f>
        <v>GHD</v>
      </c>
      <c r="E93" s="404" t="str">
        <f>'B-Bestandsanalyse'!$C$47</f>
        <v>MWh/a</v>
      </c>
      <c r="F93">
        <f>'A-Allgemeine Angaben'!$D$22</f>
        <v>0</v>
      </c>
      <c r="G93" s="539">
        <f>IF('B-Bestandsanalyse'!E80="","-",'B-Bestandsanalyse'!E80)</f>
        <v>0</v>
      </c>
    </row>
    <row r="94" spans="1:7">
      <c r="A94" s="404" t="str">
        <f>+'B-Bestandsanalyse'!$B$40</f>
        <v>B.8</v>
      </c>
      <c r="B94" s="404" t="str">
        <f>'B-Bestandsanalyse'!$C$45</f>
        <v>Endenergieverbrauch Wärme</v>
      </c>
      <c r="C94" t="str">
        <f>'B-Bestandsanalyse'!X48</f>
        <v>Braunkohle</v>
      </c>
      <c r="D94" s="404" t="str">
        <f>'B-Bestandsanalyse'!$F$47</f>
        <v>öffentliche Liegenschaften</v>
      </c>
      <c r="E94" s="404" t="str">
        <f>'B-Bestandsanalyse'!$C$47</f>
        <v>MWh/a</v>
      </c>
      <c r="F94">
        <f>'A-Allgemeine Angaben'!$D$22</f>
        <v>0</v>
      </c>
      <c r="G94" s="539" t="str">
        <f>IF('B-Bestandsanalyse'!F48="","-",'B-Bestandsanalyse'!F48)</f>
        <v>-</v>
      </c>
    </row>
    <row r="95" spans="1:7">
      <c r="A95" s="404" t="str">
        <f>+'B-Bestandsanalyse'!$B$40</f>
        <v>B.8</v>
      </c>
      <c r="B95" s="404" t="str">
        <f>'B-Bestandsanalyse'!$C$45</f>
        <v>Endenergieverbrauch Wärme</v>
      </c>
      <c r="C95" t="str">
        <f>'B-Bestandsanalyse'!X49</f>
        <v>Steinkohle</v>
      </c>
      <c r="D95" s="404" t="str">
        <f>'B-Bestandsanalyse'!$F$47</f>
        <v>öffentliche Liegenschaften</v>
      </c>
      <c r="E95" s="404" t="str">
        <f>'B-Bestandsanalyse'!$C$47</f>
        <v>MWh/a</v>
      </c>
      <c r="F95">
        <f>'A-Allgemeine Angaben'!$D$22</f>
        <v>0</v>
      </c>
      <c r="G95" s="539" t="str">
        <f>IF('B-Bestandsanalyse'!F49="","-",'B-Bestandsanalyse'!F49)</f>
        <v>-</v>
      </c>
    </row>
    <row r="96" spans="1:7">
      <c r="A96" s="404" t="str">
        <f>+'B-Bestandsanalyse'!$B$40</f>
        <v>B.8</v>
      </c>
      <c r="B96" s="404" t="str">
        <f>'B-Bestandsanalyse'!$C$45</f>
        <v>Endenergieverbrauch Wärme</v>
      </c>
      <c r="C96" t="str">
        <f>'B-Bestandsanalyse'!X50</f>
        <v>Erdgas</v>
      </c>
      <c r="D96" s="404" t="str">
        <f>'B-Bestandsanalyse'!$F$47</f>
        <v>öffentliche Liegenschaften</v>
      </c>
      <c r="E96" s="404" t="str">
        <f>'B-Bestandsanalyse'!$C$47</f>
        <v>MWh/a</v>
      </c>
      <c r="F96">
        <f>'A-Allgemeine Angaben'!$D$22</f>
        <v>0</v>
      </c>
      <c r="G96" s="539" t="str">
        <f>IF('B-Bestandsanalyse'!F50="","-",'B-Bestandsanalyse'!F50)</f>
        <v>-</v>
      </c>
    </row>
    <row r="97" spans="1:7">
      <c r="A97" s="404" t="str">
        <f>+'B-Bestandsanalyse'!$B$40</f>
        <v>B.8</v>
      </c>
      <c r="B97" s="404" t="str">
        <f>'B-Bestandsanalyse'!$C$45</f>
        <v>Endenergieverbrauch Wärme</v>
      </c>
      <c r="C97" t="str">
        <f>'B-Bestandsanalyse'!X51</f>
        <v>Flüssiggas</v>
      </c>
      <c r="D97" s="404" t="str">
        <f>'B-Bestandsanalyse'!$F$47</f>
        <v>öffentliche Liegenschaften</v>
      </c>
      <c r="E97" s="404" t="str">
        <f>'B-Bestandsanalyse'!$C$47</f>
        <v>MWh/a</v>
      </c>
      <c r="F97">
        <f>'A-Allgemeine Angaben'!$D$22</f>
        <v>0</v>
      </c>
      <c r="G97" s="539" t="str">
        <f>IF('B-Bestandsanalyse'!F51="","-",'B-Bestandsanalyse'!F51)</f>
        <v>-</v>
      </c>
    </row>
    <row r="98" spans="1:7">
      <c r="A98" s="404" t="str">
        <f>+'B-Bestandsanalyse'!$B$40</f>
        <v>B.8</v>
      </c>
      <c r="B98" s="404" t="str">
        <f>'B-Bestandsanalyse'!$C$45</f>
        <v>Endenergieverbrauch Wärme</v>
      </c>
      <c r="C98" t="str">
        <f>'B-Bestandsanalyse'!X52</f>
        <v>Heizöl</v>
      </c>
      <c r="D98" s="404" t="str">
        <f>'B-Bestandsanalyse'!$F$47</f>
        <v>öffentliche Liegenschaften</v>
      </c>
      <c r="E98" s="404" t="str">
        <f>'B-Bestandsanalyse'!$C$47</f>
        <v>MWh/a</v>
      </c>
      <c r="F98">
        <f>'A-Allgemeine Angaben'!$D$22</f>
        <v>0</v>
      </c>
      <c r="G98" s="539" t="str">
        <f>IF('B-Bestandsanalyse'!F52="","-",'B-Bestandsanalyse'!F52)</f>
        <v>-</v>
      </c>
    </row>
    <row r="99" spans="1:7">
      <c r="A99" s="404" t="str">
        <f>+'B-Bestandsanalyse'!$B$40</f>
        <v>B.8</v>
      </c>
      <c r="B99" s="404" t="str">
        <f>'B-Bestandsanalyse'!$C$45</f>
        <v>Endenergieverbrauch Wärme</v>
      </c>
      <c r="C99" t="str">
        <f>'B-Bestandsanalyse'!X53</f>
        <v>Wasserstoff</v>
      </c>
      <c r="D99" s="404" t="str">
        <f>'B-Bestandsanalyse'!$F$47</f>
        <v>öffentliche Liegenschaften</v>
      </c>
      <c r="E99" s="404" t="str">
        <f>'B-Bestandsanalyse'!$C$47</f>
        <v>MWh/a</v>
      </c>
      <c r="F99">
        <f>'A-Allgemeine Angaben'!$D$22</f>
        <v>0</v>
      </c>
      <c r="G99" s="539" t="str">
        <f>IF('B-Bestandsanalyse'!F53="","-",'B-Bestandsanalyse'!F53)</f>
        <v>-</v>
      </c>
    </row>
    <row r="100" spans="1:7">
      <c r="A100" s="404" t="str">
        <f>+'B-Bestandsanalyse'!$B$40</f>
        <v>B.8</v>
      </c>
      <c r="B100" s="404" t="str">
        <f>'B-Bestandsanalyse'!$C$45</f>
        <v>Endenergieverbrauch Wärme</v>
      </c>
      <c r="C100" t="str">
        <f>'B-Bestandsanalyse'!X54</f>
        <v>Wasserstoffderivate</v>
      </c>
      <c r="D100" s="404" t="str">
        <f>'B-Bestandsanalyse'!$F$47</f>
        <v>öffentliche Liegenschaften</v>
      </c>
      <c r="E100" s="404" t="str">
        <f>'B-Bestandsanalyse'!$C$47</f>
        <v>MWh/a</v>
      </c>
      <c r="F100">
        <f>'A-Allgemeine Angaben'!$D$22</f>
        <v>0</v>
      </c>
      <c r="G100" s="539" t="str">
        <f>IF('B-Bestandsanalyse'!F54="","-",'B-Bestandsanalyse'!F54)</f>
        <v>-</v>
      </c>
    </row>
    <row r="101" spans="1:7">
      <c r="A101" s="404" t="str">
        <f>+'B-Bestandsanalyse'!$B$40</f>
        <v>B.8</v>
      </c>
      <c r="B101" s="404" t="str">
        <f>'B-Bestandsanalyse'!$C$45</f>
        <v>Endenergieverbrauch Wärme</v>
      </c>
      <c r="C101" t="str">
        <f>'B-Bestandsanalyse'!X55</f>
        <v>Grubengas</v>
      </c>
      <c r="D101" s="404" t="str">
        <f>'B-Bestandsanalyse'!$F$47</f>
        <v>öffentliche Liegenschaften</v>
      </c>
      <c r="E101" s="404" t="str">
        <f>'B-Bestandsanalyse'!$C$47</f>
        <v>MWh/a</v>
      </c>
      <c r="F101">
        <f>'A-Allgemeine Angaben'!$D$22</f>
        <v>0</v>
      </c>
      <c r="G101" s="539" t="str">
        <f>IF('B-Bestandsanalyse'!F55="","-",'B-Bestandsanalyse'!F55)</f>
        <v>-</v>
      </c>
    </row>
    <row r="102" spans="1:7">
      <c r="A102" s="404" t="str">
        <f>+'B-Bestandsanalyse'!$B$40</f>
        <v>B.8</v>
      </c>
      <c r="B102" s="404" t="str">
        <f>'B-Bestandsanalyse'!$C$45</f>
        <v>Endenergieverbrauch Wärme</v>
      </c>
      <c r="C102" t="str">
        <f>'B-Bestandsanalyse'!X56</f>
        <v>Nicht biogener Abfall</v>
      </c>
      <c r="D102" s="404" t="str">
        <f>'B-Bestandsanalyse'!$F$47</f>
        <v>öffentliche Liegenschaften</v>
      </c>
      <c r="E102" s="404" t="str">
        <f>'B-Bestandsanalyse'!$C$47</f>
        <v>MWh/a</v>
      </c>
      <c r="F102">
        <f>'A-Allgemeine Angaben'!$D$22</f>
        <v>0</v>
      </c>
      <c r="G102" s="539" t="str">
        <f>IF('B-Bestandsanalyse'!F56="","-",'B-Bestandsanalyse'!F56)</f>
        <v>-</v>
      </c>
    </row>
    <row r="103" spans="1:7">
      <c r="A103" s="404" t="str">
        <f>+'B-Bestandsanalyse'!$B$40</f>
        <v>B.8</v>
      </c>
      <c r="B103" s="404" t="str">
        <f>'B-Bestandsanalyse'!$C$45</f>
        <v>Endenergieverbrauch Wärme</v>
      </c>
      <c r="C103" t="str">
        <f>'B-Bestandsanalyse'!X57</f>
        <v>Biogener Abfall</v>
      </c>
      <c r="D103" s="404" t="str">
        <f>'B-Bestandsanalyse'!$F$47</f>
        <v>öffentliche Liegenschaften</v>
      </c>
      <c r="E103" s="404" t="str">
        <f>'B-Bestandsanalyse'!$C$47</f>
        <v>MWh/a</v>
      </c>
      <c r="F103">
        <f>'A-Allgemeine Angaben'!$D$22</f>
        <v>0</v>
      </c>
      <c r="G103" s="539" t="str">
        <f>IF('B-Bestandsanalyse'!F57="","-",'B-Bestandsanalyse'!F57)</f>
        <v>-</v>
      </c>
    </row>
    <row r="104" spans="1:7">
      <c r="A104" s="404" t="str">
        <f>+'B-Bestandsanalyse'!$B$40</f>
        <v>B.8</v>
      </c>
      <c r="B104" s="404" t="str">
        <f>'B-Bestandsanalyse'!$C$45</f>
        <v>Endenergieverbrauch Wärme</v>
      </c>
      <c r="C104" t="str">
        <f>'B-Bestandsanalyse'!X58</f>
        <v>Abwärme &lt; 60 °C</v>
      </c>
      <c r="D104" s="404" t="str">
        <f>'B-Bestandsanalyse'!$F$47</f>
        <v>öffentliche Liegenschaften</v>
      </c>
      <c r="E104" s="404" t="str">
        <f>'B-Bestandsanalyse'!$C$47</f>
        <v>MWh/a</v>
      </c>
      <c r="F104">
        <f>'A-Allgemeine Angaben'!$D$22</f>
        <v>0</v>
      </c>
      <c r="G104" s="539" t="str">
        <f>IF('B-Bestandsanalyse'!F58="","-",'B-Bestandsanalyse'!F58)</f>
        <v>-</v>
      </c>
    </row>
    <row r="105" spans="1:7">
      <c r="A105" s="404" t="str">
        <f>+'B-Bestandsanalyse'!$B$40</f>
        <v>B.8</v>
      </c>
      <c r="B105" s="404" t="str">
        <f>'B-Bestandsanalyse'!$C$45</f>
        <v>Endenergieverbrauch Wärme</v>
      </c>
      <c r="C105" t="str">
        <f>'B-Bestandsanalyse'!X59</f>
        <v>Abwärme 60 bis 110 °C</v>
      </c>
      <c r="D105" s="404" t="str">
        <f>'B-Bestandsanalyse'!$F$47</f>
        <v>öffentliche Liegenschaften</v>
      </c>
      <c r="E105" s="404" t="str">
        <f>'B-Bestandsanalyse'!$C$47</f>
        <v>MWh/a</v>
      </c>
      <c r="F105">
        <f>'A-Allgemeine Angaben'!$D$22</f>
        <v>0</v>
      </c>
      <c r="G105" s="539" t="str">
        <f>IF('B-Bestandsanalyse'!F59="","-",'B-Bestandsanalyse'!F59)</f>
        <v>-</v>
      </c>
    </row>
    <row r="106" spans="1:7">
      <c r="A106" s="404" t="str">
        <f>+'B-Bestandsanalyse'!$B$40</f>
        <v>B.8</v>
      </c>
      <c r="B106" s="404" t="str">
        <f>'B-Bestandsanalyse'!$C$45</f>
        <v>Endenergieverbrauch Wärme</v>
      </c>
      <c r="C106" t="str">
        <f>'B-Bestandsanalyse'!X60</f>
        <v>Abwärme &gt;= 110 °C</v>
      </c>
      <c r="D106" s="404" t="str">
        <f>'B-Bestandsanalyse'!$F$47</f>
        <v>öffentliche Liegenschaften</v>
      </c>
      <c r="E106" s="404" t="str">
        <f>'B-Bestandsanalyse'!$C$47</f>
        <v>MWh/a</v>
      </c>
      <c r="F106">
        <f>'A-Allgemeine Angaben'!$D$22</f>
        <v>0</v>
      </c>
      <c r="G106" s="539" t="str">
        <f>IF('B-Bestandsanalyse'!F60="","-",'B-Bestandsanalyse'!F60)</f>
        <v>-</v>
      </c>
    </row>
    <row r="107" spans="1:7">
      <c r="A107" s="404" t="str">
        <f>+'B-Bestandsanalyse'!$B$40</f>
        <v>B.8</v>
      </c>
      <c r="B107" s="404" t="str">
        <f>'B-Bestandsanalyse'!$C$45</f>
        <v>Endenergieverbrauch Wärme</v>
      </c>
      <c r="C107" t="str">
        <f>'B-Bestandsanalyse'!X61</f>
        <v>feste Biomasse (ohne Altholz)</v>
      </c>
      <c r="D107" s="404" t="str">
        <f>'B-Bestandsanalyse'!$F$47</f>
        <v>öffentliche Liegenschaften</v>
      </c>
      <c r="E107" s="404" t="str">
        <f>'B-Bestandsanalyse'!$C$47</f>
        <v>MWh/a</v>
      </c>
      <c r="F107">
        <f>'A-Allgemeine Angaben'!$D$22</f>
        <v>0</v>
      </c>
      <c r="G107" s="539" t="str">
        <f>IF('B-Bestandsanalyse'!F61="","-",'B-Bestandsanalyse'!F61)</f>
        <v>-</v>
      </c>
    </row>
    <row r="108" spans="1:7">
      <c r="A108" s="404" t="str">
        <f>+'B-Bestandsanalyse'!$B$40</f>
        <v>B.8</v>
      </c>
      <c r="B108" s="404" t="str">
        <f>'B-Bestandsanalyse'!$C$45</f>
        <v>Endenergieverbrauch Wärme</v>
      </c>
      <c r="C108" t="str">
        <f>'B-Bestandsanalyse'!X62</f>
        <v>Altholz</v>
      </c>
      <c r="D108" s="404" t="str">
        <f>'B-Bestandsanalyse'!$F$47</f>
        <v>öffentliche Liegenschaften</v>
      </c>
      <c r="E108" s="404" t="str">
        <f>'B-Bestandsanalyse'!$C$47</f>
        <v>MWh/a</v>
      </c>
      <c r="F108">
        <f>'A-Allgemeine Angaben'!$D$22</f>
        <v>0</v>
      </c>
      <c r="G108" s="539" t="str">
        <f>IF('B-Bestandsanalyse'!F62="","-",'B-Bestandsanalyse'!F62)</f>
        <v>-</v>
      </c>
    </row>
    <row r="109" spans="1:7">
      <c r="A109" s="404" t="str">
        <f>+'B-Bestandsanalyse'!$B$40</f>
        <v>B.8</v>
      </c>
      <c r="B109" s="404" t="str">
        <f>'B-Bestandsanalyse'!$C$45</f>
        <v>Endenergieverbrauch Wärme</v>
      </c>
      <c r="C109" t="str">
        <f>'B-Bestandsanalyse'!X63</f>
        <v>Biogas</v>
      </c>
      <c r="D109" s="404" t="str">
        <f>'B-Bestandsanalyse'!$F$47</f>
        <v>öffentliche Liegenschaften</v>
      </c>
      <c r="E109" s="404" t="str">
        <f>'B-Bestandsanalyse'!$C$47</f>
        <v>MWh/a</v>
      </c>
      <c r="F109">
        <f>'A-Allgemeine Angaben'!$D$22</f>
        <v>0</v>
      </c>
      <c r="G109" s="539" t="str">
        <f>IF('B-Bestandsanalyse'!F63="","-",'B-Bestandsanalyse'!F63)</f>
        <v>-</v>
      </c>
    </row>
    <row r="110" spans="1:7">
      <c r="A110" s="404" t="str">
        <f>+'B-Bestandsanalyse'!$B$40</f>
        <v>B.8</v>
      </c>
      <c r="B110" s="404" t="str">
        <f>'B-Bestandsanalyse'!$C$45</f>
        <v>Endenergieverbrauch Wärme</v>
      </c>
      <c r="C110" t="str">
        <f>'B-Bestandsanalyse'!X64</f>
        <v>Biomethan</v>
      </c>
      <c r="D110" s="404" t="str">
        <f>'B-Bestandsanalyse'!$F$47</f>
        <v>öffentliche Liegenschaften</v>
      </c>
      <c r="E110" s="404" t="str">
        <f>'B-Bestandsanalyse'!$C$47</f>
        <v>MWh/a</v>
      </c>
      <c r="F110">
        <f>'A-Allgemeine Angaben'!$D$22</f>
        <v>0</v>
      </c>
      <c r="G110" s="539" t="str">
        <f>IF('B-Bestandsanalyse'!F64="","-",'B-Bestandsanalyse'!F64)</f>
        <v>-</v>
      </c>
    </row>
    <row r="111" spans="1:7">
      <c r="A111" s="404" t="str">
        <f>+'B-Bestandsanalyse'!$B$40</f>
        <v>B.8</v>
      </c>
      <c r="B111" s="404" t="str">
        <f>'B-Bestandsanalyse'!$C$45</f>
        <v>Endenergieverbrauch Wärme</v>
      </c>
      <c r="C111" t="str">
        <f>'B-Bestandsanalyse'!X65</f>
        <v>Deponiegas</v>
      </c>
      <c r="D111" s="404" t="str">
        <f>'B-Bestandsanalyse'!$F$47</f>
        <v>öffentliche Liegenschaften</v>
      </c>
      <c r="E111" s="404" t="str">
        <f>'B-Bestandsanalyse'!$C$47</f>
        <v>MWh/a</v>
      </c>
      <c r="F111">
        <f>'A-Allgemeine Angaben'!$D$22</f>
        <v>0</v>
      </c>
      <c r="G111" s="539" t="str">
        <f>IF('B-Bestandsanalyse'!F65="","-",'B-Bestandsanalyse'!F65)</f>
        <v>-</v>
      </c>
    </row>
    <row r="112" spans="1:7">
      <c r="A112" s="404" t="str">
        <f>+'B-Bestandsanalyse'!$B$40</f>
        <v>B.8</v>
      </c>
      <c r="B112" s="404" t="str">
        <f>'B-Bestandsanalyse'!$C$45</f>
        <v>Endenergieverbrauch Wärme</v>
      </c>
      <c r="C112" t="str">
        <f>'B-Bestandsanalyse'!X66</f>
        <v>Klärgas</v>
      </c>
      <c r="D112" s="404" t="str">
        <f>'B-Bestandsanalyse'!$F$47</f>
        <v>öffentliche Liegenschaften</v>
      </c>
      <c r="E112" s="404" t="str">
        <f>'B-Bestandsanalyse'!$C$47</f>
        <v>MWh/a</v>
      </c>
      <c r="F112">
        <f>'A-Allgemeine Angaben'!$D$22</f>
        <v>0</v>
      </c>
      <c r="G112" s="539" t="str">
        <f>IF('B-Bestandsanalyse'!F66="","-",'B-Bestandsanalyse'!F66)</f>
        <v>-</v>
      </c>
    </row>
    <row r="113" spans="1:7">
      <c r="A113" s="404" t="str">
        <f>+'B-Bestandsanalyse'!$B$40</f>
        <v>B.8</v>
      </c>
      <c r="B113" s="404" t="str">
        <f>'B-Bestandsanalyse'!$C$45</f>
        <v>Endenergieverbrauch Wärme</v>
      </c>
      <c r="C113" t="str">
        <f>'B-Bestandsanalyse'!X67</f>
        <v>Flüssige Biomasse</v>
      </c>
      <c r="D113" s="404" t="str">
        <f>'B-Bestandsanalyse'!$F$47</f>
        <v>öffentliche Liegenschaften</v>
      </c>
      <c r="E113" s="404" t="str">
        <f>'B-Bestandsanalyse'!$C$47</f>
        <v>MWh/a</v>
      </c>
      <c r="F113">
        <f>'A-Allgemeine Angaben'!$D$22</f>
        <v>0</v>
      </c>
      <c r="G113" s="539" t="str">
        <f>IF('B-Bestandsanalyse'!F67="","-",'B-Bestandsanalyse'!F67)</f>
        <v>-</v>
      </c>
    </row>
    <row r="114" spans="1:7">
      <c r="A114" s="404" t="str">
        <f>+'B-Bestandsanalyse'!$B$40</f>
        <v>B.8</v>
      </c>
      <c r="B114" s="404" t="str">
        <f>'B-Bestandsanalyse'!$C$45</f>
        <v>Endenergieverbrauch Wärme</v>
      </c>
      <c r="C114" t="str">
        <f>'B-Bestandsanalyse'!X68</f>
        <v>Strom Wärmepumpe</v>
      </c>
      <c r="D114" s="404" t="str">
        <f>'B-Bestandsanalyse'!$F$47</f>
        <v>öffentliche Liegenschaften</v>
      </c>
      <c r="E114" s="404" t="str">
        <f>'B-Bestandsanalyse'!$C$47</f>
        <v>MWh/a</v>
      </c>
      <c r="F114">
        <f>'A-Allgemeine Angaben'!$D$22</f>
        <v>0</v>
      </c>
      <c r="G114" s="539" t="str">
        <f>IF('B-Bestandsanalyse'!F68="","-",'B-Bestandsanalyse'!F68)</f>
        <v>-</v>
      </c>
    </row>
    <row r="115" spans="1:7">
      <c r="A115" s="404" t="str">
        <f>+'B-Bestandsanalyse'!$B$40</f>
        <v>B.8</v>
      </c>
      <c r="B115" s="404" t="str">
        <f>'B-Bestandsanalyse'!$C$45</f>
        <v>Endenergieverbrauch Wärme</v>
      </c>
      <c r="C115" t="str">
        <f>'B-Bestandsanalyse'!X69</f>
        <v>Strom Direktheizung</v>
      </c>
      <c r="D115" s="404" t="str">
        <f>'B-Bestandsanalyse'!$F$47</f>
        <v>öffentliche Liegenschaften</v>
      </c>
      <c r="E115" s="404" t="str">
        <f>'B-Bestandsanalyse'!$C$47</f>
        <v>MWh/a</v>
      </c>
      <c r="F115">
        <f>'A-Allgemeine Angaben'!$D$22</f>
        <v>0</v>
      </c>
      <c r="G115" s="539" t="str">
        <f>IF('B-Bestandsanalyse'!F69="","-",'B-Bestandsanalyse'!F69)</f>
        <v>-</v>
      </c>
    </row>
    <row r="116" spans="1:7">
      <c r="A116" s="404" t="str">
        <f>+'B-Bestandsanalyse'!$B$40</f>
        <v>B.8</v>
      </c>
      <c r="B116" s="404" t="str">
        <f>'B-Bestandsanalyse'!$C$45</f>
        <v>Endenergieverbrauch Wärme</v>
      </c>
      <c r="C116" t="str">
        <f>'B-Bestandsanalyse'!X70</f>
        <v>Solarthermie Dach-Anlagen</v>
      </c>
      <c r="D116" s="404" t="str">
        <f>'B-Bestandsanalyse'!$F$47</f>
        <v>öffentliche Liegenschaften</v>
      </c>
      <c r="E116" s="404" t="str">
        <f>'B-Bestandsanalyse'!$C$47</f>
        <v>MWh/a</v>
      </c>
      <c r="F116">
        <f>'A-Allgemeine Angaben'!$D$22</f>
        <v>0</v>
      </c>
      <c r="G116" s="539" t="str">
        <f>IF('B-Bestandsanalyse'!F70="","-",'B-Bestandsanalyse'!F70)</f>
        <v>-</v>
      </c>
    </row>
    <row r="117" spans="1:7">
      <c r="A117" s="404" t="str">
        <f>+'B-Bestandsanalyse'!$B$40</f>
        <v>B.8</v>
      </c>
      <c r="B117" s="404" t="str">
        <f>'B-Bestandsanalyse'!$C$45</f>
        <v>Endenergieverbrauch Wärme</v>
      </c>
      <c r="C117" t="str">
        <f>'B-Bestandsanalyse'!X71</f>
        <v>Solarthermie Freiflächenanlagen</v>
      </c>
      <c r="D117" s="404" t="str">
        <f>'B-Bestandsanalyse'!$F$47</f>
        <v>öffentliche Liegenschaften</v>
      </c>
      <c r="E117" s="404" t="str">
        <f>'B-Bestandsanalyse'!$C$47</f>
        <v>MWh/a</v>
      </c>
      <c r="F117">
        <f>'A-Allgemeine Angaben'!$D$22</f>
        <v>0</v>
      </c>
      <c r="G117" s="539" t="str">
        <f>IF('B-Bestandsanalyse'!F71="","-",'B-Bestandsanalyse'!F71)</f>
        <v>-</v>
      </c>
    </row>
    <row r="118" spans="1:7">
      <c r="A118" s="404" t="str">
        <f>+'B-Bestandsanalyse'!$B$40</f>
        <v>B.8</v>
      </c>
      <c r="B118" s="404" t="str">
        <f>'B-Bestandsanalyse'!$C$45</f>
        <v>Endenergieverbrauch Wärme</v>
      </c>
      <c r="C118" t="str">
        <f>'B-Bestandsanalyse'!X72</f>
        <v>Oberflächennahe Geothermie</v>
      </c>
      <c r="D118" s="404" t="str">
        <f>'B-Bestandsanalyse'!$F$47</f>
        <v>öffentliche Liegenschaften</v>
      </c>
      <c r="E118" s="404" t="str">
        <f>'B-Bestandsanalyse'!$C$47</f>
        <v>MWh/a</v>
      </c>
      <c r="F118">
        <f>'A-Allgemeine Angaben'!$D$22</f>
        <v>0</v>
      </c>
      <c r="G118" s="539" t="str">
        <f>IF('B-Bestandsanalyse'!F72="","-",'B-Bestandsanalyse'!F72)</f>
        <v>-</v>
      </c>
    </row>
    <row r="119" spans="1:7">
      <c r="A119" s="404" t="str">
        <f>+'B-Bestandsanalyse'!$B$40</f>
        <v>B.8</v>
      </c>
      <c r="B119" s="404" t="str">
        <f>'B-Bestandsanalyse'!$C$45</f>
        <v>Endenergieverbrauch Wärme</v>
      </c>
      <c r="C119" t="str">
        <f>'B-Bestandsanalyse'!X73</f>
        <v>Tiefe Geothermie</v>
      </c>
      <c r="D119" s="404" t="str">
        <f>'B-Bestandsanalyse'!$F$47</f>
        <v>öffentliche Liegenschaften</v>
      </c>
      <c r="E119" s="404" t="str">
        <f>'B-Bestandsanalyse'!$C$47</f>
        <v>MWh/a</v>
      </c>
      <c r="F119">
        <f>'A-Allgemeine Angaben'!$D$22</f>
        <v>0</v>
      </c>
      <c r="G119" s="539" t="str">
        <f>IF('B-Bestandsanalyse'!F73="","-",'B-Bestandsanalyse'!F73)</f>
        <v>-</v>
      </c>
    </row>
    <row r="120" spans="1:7">
      <c r="A120" s="404" t="str">
        <f>+'B-Bestandsanalyse'!$B$40</f>
        <v>B.8</v>
      </c>
      <c r="B120" s="404" t="str">
        <f>'B-Bestandsanalyse'!$C$45</f>
        <v>Endenergieverbrauch Wärme</v>
      </c>
      <c r="C120" t="str">
        <f>'B-Bestandsanalyse'!X74</f>
        <v>Oberflächengewässern</v>
      </c>
      <c r="D120" s="404" t="str">
        <f>'B-Bestandsanalyse'!$F$47</f>
        <v>öffentliche Liegenschaften</v>
      </c>
      <c r="E120" s="404" t="str">
        <f>'B-Bestandsanalyse'!$C$47</f>
        <v>MWh/a</v>
      </c>
      <c r="F120">
        <f>'A-Allgemeine Angaben'!$D$22</f>
        <v>0</v>
      </c>
      <c r="G120" s="539" t="str">
        <f>IF('B-Bestandsanalyse'!F74="","-",'B-Bestandsanalyse'!F74)</f>
        <v>-</v>
      </c>
    </row>
    <row r="121" spans="1:7">
      <c r="A121" s="404" t="str">
        <f>+'B-Bestandsanalyse'!$B$40</f>
        <v>B.8</v>
      </c>
      <c r="B121" s="404" t="str">
        <f>'B-Bestandsanalyse'!$C$45</f>
        <v>Endenergieverbrauch Wärme</v>
      </c>
      <c r="C121" t="str">
        <f>'B-Bestandsanalyse'!X75</f>
        <v>Grubenwasser</v>
      </c>
      <c r="D121" s="404" t="str">
        <f>'B-Bestandsanalyse'!$F$47</f>
        <v>öffentliche Liegenschaften</v>
      </c>
      <c r="E121" s="404" t="str">
        <f>'B-Bestandsanalyse'!$C$47</f>
        <v>MWh/a</v>
      </c>
      <c r="F121">
        <f>'A-Allgemeine Angaben'!$D$22</f>
        <v>0</v>
      </c>
      <c r="G121" s="539" t="str">
        <f>IF('B-Bestandsanalyse'!F75="","-",'B-Bestandsanalyse'!F75)</f>
        <v>-</v>
      </c>
    </row>
    <row r="122" spans="1:7">
      <c r="A122" s="404" t="str">
        <f>+'B-Bestandsanalyse'!$B$40</f>
        <v>B.8</v>
      </c>
      <c r="B122" s="404" t="str">
        <f>'B-Bestandsanalyse'!$C$45</f>
        <v>Endenergieverbrauch Wärme</v>
      </c>
      <c r="C122" t="str">
        <f>'B-Bestandsanalyse'!X76</f>
        <v>Luft</v>
      </c>
      <c r="D122" s="404" t="str">
        <f>'B-Bestandsanalyse'!$F$47</f>
        <v>öffentliche Liegenschaften</v>
      </c>
      <c r="E122" s="404" t="str">
        <f>'B-Bestandsanalyse'!$C$47</f>
        <v>MWh/a</v>
      </c>
      <c r="F122">
        <f>'A-Allgemeine Angaben'!$D$22</f>
        <v>0</v>
      </c>
      <c r="G122" s="539" t="str">
        <f>IF('B-Bestandsanalyse'!F76="","-",'B-Bestandsanalyse'!F76)</f>
        <v>-</v>
      </c>
    </row>
    <row r="123" spans="1:7">
      <c r="A123" s="404" t="str">
        <f>+'B-Bestandsanalyse'!$B$40</f>
        <v>B.8</v>
      </c>
      <c r="B123" s="404" t="str">
        <f>'B-Bestandsanalyse'!$C$45</f>
        <v>Endenergieverbrauch Wärme</v>
      </c>
      <c r="C123" t="str">
        <f>'B-Bestandsanalyse'!X77</f>
        <v>Abwasser</v>
      </c>
      <c r="D123" s="404" t="str">
        <f>'B-Bestandsanalyse'!$F$47</f>
        <v>öffentliche Liegenschaften</v>
      </c>
      <c r="E123" s="404" t="str">
        <f>'B-Bestandsanalyse'!$C$47</f>
        <v>MWh/a</v>
      </c>
      <c r="F123">
        <f>'A-Allgemeine Angaben'!$D$22</f>
        <v>0</v>
      </c>
      <c r="G123" s="539" t="str">
        <f>IF('B-Bestandsanalyse'!F77="","-",'B-Bestandsanalyse'!F77)</f>
        <v>-</v>
      </c>
    </row>
    <row r="124" spans="1:7">
      <c r="A124" s="404" t="str">
        <f>+'B-Bestandsanalyse'!$B$40</f>
        <v>B.8</v>
      </c>
      <c r="B124" s="404" t="str">
        <f>'B-Bestandsanalyse'!$C$45</f>
        <v>Endenergieverbrauch Wärme</v>
      </c>
      <c r="C124" t="str">
        <f>'B-Bestandsanalyse'!X78</f>
        <v>Sonstige fossile Brennstoffe</v>
      </c>
      <c r="D124" s="404" t="str">
        <f>'B-Bestandsanalyse'!$F$47</f>
        <v>öffentliche Liegenschaften</v>
      </c>
      <c r="E124" s="404" t="str">
        <f>'B-Bestandsanalyse'!$C$47</f>
        <v>MWh/a</v>
      </c>
      <c r="F124">
        <f>'A-Allgemeine Angaben'!$D$22</f>
        <v>0</v>
      </c>
      <c r="G124" s="539" t="str">
        <f>IF('B-Bestandsanalyse'!F78="","-",'B-Bestandsanalyse'!F78)</f>
        <v>-</v>
      </c>
    </row>
    <row r="125" spans="1:7">
      <c r="A125" s="404" t="str">
        <f>+'B-Bestandsanalyse'!$B$40</f>
        <v>B.8</v>
      </c>
      <c r="B125" s="404" t="str">
        <f>'B-Bestandsanalyse'!$C$45</f>
        <v>Endenergieverbrauch Wärme</v>
      </c>
      <c r="C125" t="str">
        <f>'B-Bestandsanalyse'!X79</f>
        <v>Sonstige erneuerbare Energien</v>
      </c>
      <c r="D125" s="404" t="str">
        <f>'B-Bestandsanalyse'!$F$47</f>
        <v>öffentliche Liegenschaften</v>
      </c>
      <c r="E125" s="404" t="str">
        <f>'B-Bestandsanalyse'!$C$47</f>
        <v>MWh/a</v>
      </c>
      <c r="F125">
        <f>'A-Allgemeine Angaben'!$D$22</f>
        <v>0</v>
      </c>
      <c r="G125" s="539" t="str">
        <f>IF('B-Bestandsanalyse'!F79="","-",'B-Bestandsanalyse'!F79)</f>
        <v>-</v>
      </c>
    </row>
    <row r="126" spans="1:7">
      <c r="A126" s="404" t="str">
        <f>+'B-Bestandsanalyse'!$B$40</f>
        <v>B.8</v>
      </c>
      <c r="B126" s="404" t="str">
        <f>'B-Bestandsanalyse'!$C$45</f>
        <v>Endenergieverbrauch Wärme</v>
      </c>
      <c r="D126" s="404" t="str">
        <f>'B-Bestandsanalyse'!$F$47</f>
        <v>öffentliche Liegenschaften</v>
      </c>
      <c r="E126" s="404" t="str">
        <f>'B-Bestandsanalyse'!$C$47</f>
        <v>MWh/a</v>
      </c>
      <c r="F126">
        <f>'A-Allgemeine Angaben'!$D$22</f>
        <v>0</v>
      </c>
      <c r="G126" s="539">
        <f>IF('B-Bestandsanalyse'!F80="","-",'B-Bestandsanalyse'!F80)</f>
        <v>0</v>
      </c>
    </row>
    <row r="127" spans="1:7">
      <c r="A127" s="404" t="str">
        <f>+'B-Bestandsanalyse'!$B$40</f>
        <v>B.8</v>
      </c>
      <c r="B127" s="404" t="str">
        <f>'B-Bestandsanalyse'!$C$45</f>
        <v>Endenergieverbrauch Wärme</v>
      </c>
      <c r="C127" t="str">
        <f>+'B-Bestandsanalyse'!X48</f>
        <v>Braunkohle</v>
      </c>
      <c r="D127" s="404" t="str">
        <f>'B-Bestandsanalyse'!$G$47</f>
        <v>Industrie</v>
      </c>
      <c r="E127" s="404" t="str">
        <f>'B-Bestandsanalyse'!$C$47</f>
        <v>MWh/a</v>
      </c>
      <c r="F127">
        <f>'A-Allgemeine Angaben'!$D$22</f>
        <v>0</v>
      </c>
      <c r="G127" s="539" t="str">
        <f>IF('B-Bestandsanalyse'!G48="","-",'B-Bestandsanalyse'!G48)</f>
        <v>-</v>
      </c>
    </row>
    <row r="128" spans="1:7">
      <c r="A128" s="404" t="str">
        <f>+'B-Bestandsanalyse'!$B$40</f>
        <v>B.8</v>
      </c>
      <c r="B128" s="404" t="str">
        <f>'B-Bestandsanalyse'!$C$45</f>
        <v>Endenergieverbrauch Wärme</v>
      </c>
      <c r="C128" t="str">
        <f>+'B-Bestandsanalyse'!X49</f>
        <v>Steinkohle</v>
      </c>
      <c r="D128" s="404" t="str">
        <f>'B-Bestandsanalyse'!$G$47</f>
        <v>Industrie</v>
      </c>
      <c r="E128" s="404" t="str">
        <f>'B-Bestandsanalyse'!$C$47</f>
        <v>MWh/a</v>
      </c>
      <c r="F128">
        <f>'A-Allgemeine Angaben'!$D$22</f>
        <v>0</v>
      </c>
      <c r="G128" s="539" t="str">
        <f>IF('B-Bestandsanalyse'!G49="","-",'B-Bestandsanalyse'!G49)</f>
        <v>-</v>
      </c>
    </row>
    <row r="129" spans="1:7">
      <c r="A129" s="404" t="str">
        <f>+'B-Bestandsanalyse'!$B$40</f>
        <v>B.8</v>
      </c>
      <c r="B129" s="404" t="str">
        <f>'B-Bestandsanalyse'!$C$45</f>
        <v>Endenergieverbrauch Wärme</v>
      </c>
      <c r="C129" t="str">
        <f>+'B-Bestandsanalyse'!X50</f>
        <v>Erdgas</v>
      </c>
      <c r="D129" s="404" t="str">
        <f>'B-Bestandsanalyse'!$G$47</f>
        <v>Industrie</v>
      </c>
      <c r="E129" s="404" t="str">
        <f>'B-Bestandsanalyse'!$C$47</f>
        <v>MWh/a</v>
      </c>
      <c r="F129">
        <f>'A-Allgemeine Angaben'!$D$22</f>
        <v>0</v>
      </c>
      <c r="G129" s="539" t="str">
        <f>IF('B-Bestandsanalyse'!G50="","-",'B-Bestandsanalyse'!G50)</f>
        <v>-</v>
      </c>
    </row>
    <row r="130" spans="1:7">
      <c r="A130" s="404" t="str">
        <f>+'B-Bestandsanalyse'!$B$40</f>
        <v>B.8</v>
      </c>
      <c r="B130" s="404" t="str">
        <f>'B-Bestandsanalyse'!$C$45</f>
        <v>Endenergieverbrauch Wärme</v>
      </c>
      <c r="C130" t="str">
        <f>+'B-Bestandsanalyse'!X51</f>
        <v>Flüssiggas</v>
      </c>
      <c r="D130" s="404" t="str">
        <f>'B-Bestandsanalyse'!$G$47</f>
        <v>Industrie</v>
      </c>
      <c r="E130" s="404" t="str">
        <f>'B-Bestandsanalyse'!$C$47</f>
        <v>MWh/a</v>
      </c>
      <c r="F130">
        <f>'A-Allgemeine Angaben'!$D$22</f>
        <v>0</v>
      </c>
      <c r="G130" s="539" t="str">
        <f>IF('B-Bestandsanalyse'!G51="","-",'B-Bestandsanalyse'!G51)</f>
        <v>-</v>
      </c>
    </row>
    <row r="131" spans="1:7">
      <c r="A131" s="404" t="str">
        <f>+'B-Bestandsanalyse'!$B$40</f>
        <v>B.8</v>
      </c>
      <c r="B131" s="404" t="str">
        <f>'B-Bestandsanalyse'!$C$45</f>
        <v>Endenergieverbrauch Wärme</v>
      </c>
      <c r="C131" t="str">
        <f>+'B-Bestandsanalyse'!X52</f>
        <v>Heizöl</v>
      </c>
      <c r="D131" s="404" t="str">
        <f>'B-Bestandsanalyse'!$G$47</f>
        <v>Industrie</v>
      </c>
      <c r="E131" s="404" t="str">
        <f>'B-Bestandsanalyse'!$C$47</f>
        <v>MWh/a</v>
      </c>
      <c r="F131">
        <f>'A-Allgemeine Angaben'!$D$22</f>
        <v>0</v>
      </c>
      <c r="G131" s="539" t="str">
        <f>IF('B-Bestandsanalyse'!G52="","-",'B-Bestandsanalyse'!G52)</f>
        <v>-</v>
      </c>
    </row>
    <row r="132" spans="1:7">
      <c r="A132" s="404" t="str">
        <f>+'B-Bestandsanalyse'!$B$40</f>
        <v>B.8</v>
      </c>
      <c r="B132" s="404" t="str">
        <f>'B-Bestandsanalyse'!$C$45</f>
        <v>Endenergieverbrauch Wärme</v>
      </c>
      <c r="C132" t="str">
        <f>+'B-Bestandsanalyse'!X53</f>
        <v>Wasserstoff</v>
      </c>
      <c r="D132" s="404" t="str">
        <f>'B-Bestandsanalyse'!$G$47</f>
        <v>Industrie</v>
      </c>
      <c r="E132" s="404" t="str">
        <f>'B-Bestandsanalyse'!$C$47</f>
        <v>MWh/a</v>
      </c>
      <c r="F132">
        <f>'A-Allgemeine Angaben'!$D$22</f>
        <v>0</v>
      </c>
      <c r="G132" s="539" t="str">
        <f>IF('B-Bestandsanalyse'!G53="","-",'B-Bestandsanalyse'!G53)</f>
        <v>-</v>
      </c>
    </row>
    <row r="133" spans="1:7">
      <c r="A133" s="404" t="str">
        <f>+'B-Bestandsanalyse'!$B$40</f>
        <v>B.8</v>
      </c>
      <c r="B133" s="404" t="str">
        <f>'B-Bestandsanalyse'!$C$45</f>
        <v>Endenergieverbrauch Wärme</v>
      </c>
      <c r="C133" t="str">
        <f>+'B-Bestandsanalyse'!X54</f>
        <v>Wasserstoffderivate</v>
      </c>
      <c r="D133" s="404" t="str">
        <f>'B-Bestandsanalyse'!$G$47</f>
        <v>Industrie</v>
      </c>
      <c r="E133" s="404" t="str">
        <f>'B-Bestandsanalyse'!$C$47</f>
        <v>MWh/a</v>
      </c>
      <c r="F133">
        <f>'A-Allgemeine Angaben'!$D$22</f>
        <v>0</v>
      </c>
      <c r="G133" s="539" t="str">
        <f>IF('B-Bestandsanalyse'!G54="","-",'B-Bestandsanalyse'!G54)</f>
        <v>-</v>
      </c>
    </row>
    <row r="134" spans="1:7">
      <c r="A134" s="404" t="str">
        <f>+'B-Bestandsanalyse'!$B$40</f>
        <v>B.8</v>
      </c>
      <c r="B134" s="404" t="str">
        <f>'B-Bestandsanalyse'!$C$45</f>
        <v>Endenergieverbrauch Wärme</v>
      </c>
      <c r="C134" t="str">
        <f>+'B-Bestandsanalyse'!X55</f>
        <v>Grubengas</v>
      </c>
      <c r="D134" s="404" t="str">
        <f>'B-Bestandsanalyse'!$G$47</f>
        <v>Industrie</v>
      </c>
      <c r="E134" s="404" t="str">
        <f>'B-Bestandsanalyse'!$C$47</f>
        <v>MWh/a</v>
      </c>
      <c r="F134">
        <f>'A-Allgemeine Angaben'!$D$22</f>
        <v>0</v>
      </c>
      <c r="G134" s="539" t="str">
        <f>IF('B-Bestandsanalyse'!G55="","-",'B-Bestandsanalyse'!G55)</f>
        <v>-</v>
      </c>
    </row>
    <row r="135" spans="1:7">
      <c r="A135" s="404" t="str">
        <f>+'B-Bestandsanalyse'!$B$40</f>
        <v>B.8</v>
      </c>
      <c r="B135" s="404" t="str">
        <f>'B-Bestandsanalyse'!$C$45</f>
        <v>Endenergieverbrauch Wärme</v>
      </c>
      <c r="C135" t="str">
        <f>+'B-Bestandsanalyse'!X56</f>
        <v>Nicht biogener Abfall</v>
      </c>
      <c r="D135" s="404" t="str">
        <f>'B-Bestandsanalyse'!$G$47</f>
        <v>Industrie</v>
      </c>
      <c r="E135" s="404" t="str">
        <f>'B-Bestandsanalyse'!$C$47</f>
        <v>MWh/a</v>
      </c>
      <c r="F135">
        <f>'A-Allgemeine Angaben'!$D$22</f>
        <v>0</v>
      </c>
      <c r="G135" s="539" t="str">
        <f>IF('B-Bestandsanalyse'!G56="","-",'B-Bestandsanalyse'!G56)</f>
        <v>-</v>
      </c>
    </row>
    <row r="136" spans="1:7">
      <c r="A136" s="404" t="str">
        <f>+'B-Bestandsanalyse'!$B$40</f>
        <v>B.8</v>
      </c>
      <c r="B136" s="404" t="str">
        <f>'B-Bestandsanalyse'!$C$45</f>
        <v>Endenergieverbrauch Wärme</v>
      </c>
      <c r="C136" t="str">
        <f>+'B-Bestandsanalyse'!X57</f>
        <v>Biogener Abfall</v>
      </c>
      <c r="D136" s="404" t="str">
        <f>'B-Bestandsanalyse'!$G$47</f>
        <v>Industrie</v>
      </c>
      <c r="E136" s="404" t="str">
        <f>'B-Bestandsanalyse'!$C$47</f>
        <v>MWh/a</v>
      </c>
      <c r="F136">
        <f>'A-Allgemeine Angaben'!$D$22</f>
        <v>0</v>
      </c>
      <c r="G136" s="539" t="str">
        <f>IF('B-Bestandsanalyse'!G57="","-",'B-Bestandsanalyse'!G57)</f>
        <v>-</v>
      </c>
    </row>
    <row r="137" spans="1:7">
      <c r="A137" s="404" t="str">
        <f>+'B-Bestandsanalyse'!$B$40</f>
        <v>B.8</v>
      </c>
      <c r="B137" s="404" t="str">
        <f>'B-Bestandsanalyse'!$C$45</f>
        <v>Endenergieverbrauch Wärme</v>
      </c>
      <c r="C137" t="str">
        <f>+'B-Bestandsanalyse'!X58</f>
        <v>Abwärme &lt; 60 °C</v>
      </c>
      <c r="D137" s="404" t="str">
        <f>'B-Bestandsanalyse'!$G$47</f>
        <v>Industrie</v>
      </c>
      <c r="E137" s="404" t="str">
        <f>'B-Bestandsanalyse'!$C$47</f>
        <v>MWh/a</v>
      </c>
      <c r="F137">
        <f>'A-Allgemeine Angaben'!$D$22</f>
        <v>0</v>
      </c>
      <c r="G137" s="539" t="str">
        <f>IF('B-Bestandsanalyse'!G58="","-",'B-Bestandsanalyse'!G58)</f>
        <v>-</v>
      </c>
    </row>
    <row r="138" spans="1:7">
      <c r="A138" s="404" t="str">
        <f>+'B-Bestandsanalyse'!$B$40</f>
        <v>B.8</v>
      </c>
      <c r="B138" s="404" t="str">
        <f>'B-Bestandsanalyse'!$C$45</f>
        <v>Endenergieverbrauch Wärme</v>
      </c>
      <c r="C138" t="str">
        <f>+'B-Bestandsanalyse'!X59</f>
        <v>Abwärme 60 bis 110 °C</v>
      </c>
      <c r="D138" s="404" t="str">
        <f>'B-Bestandsanalyse'!$G$47</f>
        <v>Industrie</v>
      </c>
      <c r="E138" s="404" t="str">
        <f>'B-Bestandsanalyse'!$C$47</f>
        <v>MWh/a</v>
      </c>
      <c r="F138">
        <f>'A-Allgemeine Angaben'!$D$22</f>
        <v>0</v>
      </c>
      <c r="G138" s="539" t="str">
        <f>IF('B-Bestandsanalyse'!G59="","-",'B-Bestandsanalyse'!G59)</f>
        <v>-</v>
      </c>
    </row>
    <row r="139" spans="1:7">
      <c r="A139" s="404" t="str">
        <f>+'B-Bestandsanalyse'!$B$40</f>
        <v>B.8</v>
      </c>
      <c r="B139" s="404" t="str">
        <f>'B-Bestandsanalyse'!$C$45</f>
        <v>Endenergieverbrauch Wärme</v>
      </c>
      <c r="C139" t="str">
        <f>+'B-Bestandsanalyse'!X60</f>
        <v>Abwärme &gt;= 110 °C</v>
      </c>
      <c r="D139" s="404" t="str">
        <f>'B-Bestandsanalyse'!$G$47</f>
        <v>Industrie</v>
      </c>
      <c r="E139" s="404" t="str">
        <f>'B-Bestandsanalyse'!$C$47</f>
        <v>MWh/a</v>
      </c>
      <c r="F139">
        <f>'A-Allgemeine Angaben'!$D$22</f>
        <v>0</v>
      </c>
      <c r="G139" s="539" t="str">
        <f>IF('B-Bestandsanalyse'!G60="","-",'B-Bestandsanalyse'!G60)</f>
        <v>-</v>
      </c>
    </row>
    <row r="140" spans="1:7">
      <c r="A140" s="404" t="str">
        <f>+'B-Bestandsanalyse'!$B$40</f>
        <v>B.8</v>
      </c>
      <c r="B140" s="404" t="str">
        <f>'B-Bestandsanalyse'!$C$45</f>
        <v>Endenergieverbrauch Wärme</v>
      </c>
      <c r="C140" t="str">
        <f>+'B-Bestandsanalyse'!X61</f>
        <v>feste Biomasse (ohne Altholz)</v>
      </c>
      <c r="D140" s="404" t="str">
        <f>'B-Bestandsanalyse'!$G$47</f>
        <v>Industrie</v>
      </c>
      <c r="E140" s="404" t="str">
        <f>'B-Bestandsanalyse'!$C$47</f>
        <v>MWh/a</v>
      </c>
      <c r="F140">
        <f>'A-Allgemeine Angaben'!$D$22</f>
        <v>0</v>
      </c>
      <c r="G140" s="539" t="str">
        <f>IF('B-Bestandsanalyse'!G61="","-",'B-Bestandsanalyse'!G61)</f>
        <v>-</v>
      </c>
    </row>
    <row r="141" spans="1:7">
      <c r="A141" s="404" t="str">
        <f>+'B-Bestandsanalyse'!$B$40</f>
        <v>B.8</v>
      </c>
      <c r="B141" s="404" t="str">
        <f>'B-Bestandsanalyse'!$C$45</f>
        <v>Endenergieverbrauch Wärme</v>
      </c>
      <c r="C141" t="str">
        <f>+'B-Bestandsanalyse'!X62</f>
        <v>Altholz</v>
      </c>
      <c r="D141" s="404" t="str">
        <f>'B-Bestandsanalyse'!$G$47</f>
        <v>Industrie</v>
      </c>
      <c r="E141" s="404" t="str">
        <f>'B-Bestandsanalyse'!$C$47</f>
        <v>MWh/a</v>
      </c>
      <c r="F141">
        <f>'A-Allgemeine Angaben'!$D$22</f>
        <v>0</v>
      </c>
      <c r="G141" s="539" t="str">
        <f>IF('B-Bestandsanalyse'!G62="","-",'B-Bestandsanalyse'!G62)</f>
        <v>-</v>
      </c>
    </row>
    <row r="142" spans="1:7">
      <c r="A142" s="404" t="str">
        <f>+'B-Bestandsanalyse'!$B$40</f>
        <v>B.8</v>
      </c>
      <c r="B142" s="404" t="str">
        <f>'B-Bestandsanalyse'!$C$45</f>
        <v>Endenergieverbrauch Wärme</v>
      </c>
      <c r="C142" t="str">
        <f>+'B-Bestandsanalyse'!X63</f>
        <v>Biogas</v>
      </c>
      <c r="D142" s="404" t="str">
        <f>'B-Bestandsanalyse'!$G$47</f>
        <v>Industrie</v>
      </c>
      <c r="E142" s="404" t="str">
        <f>'B-Bestandsanalyse'!$C$47</f>
        <v>MWh/a</v>
      </c>
      <c r="F142">
        <f>'A-Allgemeine Angaben'!$D$22</f>
        <v>0</v>
      </c>
      <c r="G142" s="539" t="str">
        <f>IF('B-Bestandsanalyse'!G63="","-",'B-Bestandsanalyse'!G63)</f>
        <v>-</v>
      </c>
    </row>
    <row r="143" spans="1:7">
      <c r="A143" s="404" t="str">
        <f>+'B-Bestandsanalyse'!$B$40</f>
        <v>B.8</v>
      </c>
      <c r="B143" s="404" t="str">
        <f>'B-Bestandsanalyse'!$C$45</f>
        <v>Endenergieverbrauch Wärme</v>
      </c>
      <c r="C143" t="str">
        <f>+'B-Bestandsanalyse'!X64</f>
        <v>Biomethan</v>
      </c>
      <c r="D143" s="404" t="str">
        <f>'B-Bestandsanalyse'!$G$47</f>
        <v>Industrie</v>
      </c>
      <c r="E143" s="404" t="str">
        <f>'B-Bestandsanalyse'!$C$47</f>
        <v>MWh/a</v>
      </c>
      <c r="F143">
        <f>'A-Allgemeine Angaben'!$D$22</f>
        <v>0</v>
      </c>
      <c r="G143" s="539" t="str">
        <f>IF('B-Bestandsanalyse'!G64="","-",'B-Bestandsanalyse'!G64)</f>
        <v>-</v>
      </c>
    </row>
    <row r="144" spans="1:7">
      <c r="A144" s="404" t="str">
        <f>+'B-Bestandsanalyse'!$B$40</f>
        <v>B.8</v>
      </c>
      <c r="B144" s="404" t="str">
        <f>'B-Bestandsanalyse'!$C$45</f>
        <v>Endenergieverbrauch Wärme</v>
      </c>
      <c r="C144" t="str">
        <f>+'B-Bestandsanalyse'!X65</f>
        <v>Deponiegas</v>
      </c>
      <c r="D144" s="404" t="str">
        <f>'B-Bestandsanalyse'!$G$47</f>
        <v>Industrie</v>
      </c>
      <c r="E144" s="404" t="str">
        <f>'B-Bestandsanalyse'!$C$47</f>
        <v>MWh/a</v>
      </c>
      <c r="F144">
        <f>'A-Allgemeine Angaben'!$D$22</f>
        <v>0</v>
      </c>
      <c r="G144" s="539" t="str">
        <f>IF('B-Bestandsanalyse'!G65="","-",'B-Bestandsanalyse'!G65)</f>
        <v>-</v>
      </c>
    </row>
    <row r="145" spans="1:9">
      <c r="A145" s="404" t="str">
        <f>+'B-Bestandsanalyse'!$B$40</f>
        <v>B.8</v>
      </c>
      <c r="B145" s="404" t="str">
        <f>'B-Bestandsanalyse'!$C$45</f>
        <v>Endenergieverbrauch Wärme</v>
      </c>
      <c r="C145" t="str">
        <f>+'B-Bestandsanalyse'!X66</f>
        <v>Klärgas</v>
      </c>
      <c r="D145" s="404" t="str">
        <f>'B-Bestandsanalyse'!$G$47</f>
        <v>Industrie</v>
      </c>
      <c r="E145" s="404" t="str">
        <f>'B-Bestandsanalyse'!$C$47</f>
        <v>MWh/a</v>
      </c>
      <c r="F145">
        <f>'A-Allgemeine Angaben'!$D$22</f>
        <v>0</v>
      </c>
      <c r="G145" s="539" t="str">
        <f>IF('B-Bestandsanalyse'!G66="","-",'B-Bestandsanalyse'!G66)</f>
        <v>-</v>
      </c>
    </row>
    <row r="146" spans="1:9">
      <c r="A146" s="404" t="str">
        <f>+'B-Bestandsanalyse'!$B$40</f>
        <v>B.8</v>
      </c>
      <c r="B146" s="404" t="str">
        <f>'B-Bestandsanalyse'!$C$45</f>
        <v>Endenergieverbrauch Wärme</v>
      </c>
      <c r="C146" t="str">
        <f>+'B-Bestandsanalyse'!X67</f>
        <v>Flüssige Biomasse</v>
      </c>
      <c r="D146" s="404" t="str">
        <f>'B-Bestandsanalyse'!$G$47</f>
        <v>Industrie</v>
      </c>
      <c r="E146" s="404" t="str">
        <f>'B-Bestandsanalyse'!$C$47</f>
        <v>MWh/a</v>
      </c>
      <c r="F146">
        <f>'A-Allgemeine Angaben'!$D$22</f>
        <v>0</v>
      </c>
      <c r="G146" s="539" t="str">
        <f>IF('B-Bestandsanalyse'!G67="","-",'B-Bestandsanalyse'!G67)</f>
        <v>-</v>
      </c>
    </row>
    <row r="147" spans="1:9">
      <c r="A147" s="404" t="str">
        <f>+'B-Bestandsanalyse'!$B$40</f>
        <v>B.8</v>
      </c>
      <c r="B147" s="404" t="str">
        <f>'B-Bestandsanalyse'!$C$45</f>
        <v>Endenergieverbrauch Wärme</v>
      </c>
      <c r="C147" t="str">
        <f>+'B-Bestandsanalyse'!X68</f>
        <v>Strom Wärmepumpe</v>
      </c>
      <c r="D147" s="404" t="str">
        <f>'B-Bestandsanalyse'!$G$47</f>
        <v>Industrie</v>
      </c>
      <c r="E147" s="404" t="str">
        <f>'B-Bestandsanalyse'!$C$47</f>
        <v>MWh/a</v>
      </c>
      <c r="F147">
        <f>'A-Allgemeine Angaben'!$D$22</f>
        <v>0</v>
      </c>
      <c r="G147" s="539" t="str">
        <f>IF('B-Bestandsanalyse'!G68="","-",'B-Bestandsanalyse'!G68)</f>
        <v>-</v>
      </c>
    </row>
    <row r="148" spans="1:9">
      <c r="A148" s="404" t="str">
        <f>+'B-Bestandsanalyse'!$B$40</f>
        <v>B.8</v>
      </c>
      <c r="B148" s="404" t="str">
        <f>'B-Bestandsanalyse'!$C$45</f>
        <v>Endenergieverbrauch Wärme</v>
      </c>
      <c r="C148" t="str">
        <f>+'B-Bestandsanalyse'!X69</f>
        <v>Strom Direktheizung</v>
      </c>
      <c r="D148" s="404" t="str">
        <f>'B-Bestandsanalyse'!$G$47</f>
        <v>Industrie</v>
      </c>
      <c r="E148" s="404" t="str">
        <f>'B-Bestandsanalyse'!$C$47</f>
        <v>MWh/a</v>
      </c>
      <c r="F148">
        <f>'A-Allgemeine Angaben'!$D$22</f>
        <v>0</v>
      </c>
      <c r="G148" s="539" t="str">
        <f>IF('B-Bestandsanalyse'!G69="","-",'B-Bestandsanalyse'!G69)</f>
        <v>-</v>
      </c>
    </row>
    <row r="149" spans="1:9">
      <c r="A149" s="404" t="str">
        <f>+'B-Bestandsanalyse'!$B$40</f>
        <v>B.8</v>
      </c>
      <c r="B149" s="404" t="str">
        <f>'B-Bestandsanalyse'!$C$45</f>
        <v>Endenergieverbrauch Wärme</v>
      </c>
      <c r="C149" t="str">
        <f>+'B-Bestandsanalyse'!X70</f>
        <v>Solarthermie Dach-Anlagen</v>
      </c>
      <c r="D149" s="404" t="str">
        <f>'B-Bestandsanalyse'!$G$47</f>
        <v>Industrie</v>
      </c>
      <c r="E149" s="404" t="str">
        <f>'B-Bestandsanalyse'!$C$47</f>
        <v>MWh/a</v>
      </c>
      <c r="F149">
        <f>'A-Allgemeine Angaben'!$D$22</f>
        <v>0</v>
      </c>
      <c r="G149" s="539" t="str">
        <f>IF('B-Bestandsanalyse'!G70="","-",'B-Bestandsanalyse'!G70)</f>
        <v>-</v>
      </c>
    </row>
    <row r="150" spans="1:9">
      <c r="A150" s="404" t="str">
        <f>+'B-Bestandsanalyse'!$B$40</f>
        <v>B.8</v>
      </c>
      <c r="B150" s="404" t="str">
        <f>'B-Bestandsanalyse'!$C$45</f>
        <v>Endenergieverbrauch Wärme</v>
      </c>
      <c r="C150" t="str">
        <f>+'B-Bestandsanalyse'!X71</f>
        <v>Solarthermie Freiflächenanlagen</v>
      </c>
      <c r="D150" s="404" t="str">
        <f>'B-Bestandsanalyse'!$G$47</f>
        <v>Industrie</v>
      </c>
      <c r="E150" s="404" t="str">
        <f>'B-Bestandsanalyse'!$C$47</f>
        <v>MWh/a</v>
      </c>
      <c r="F150">
        <f>'A-Allgemeine Angaben'!$D$22</f>
        <v>0</v>
      </c>
      <c r="G150" s="539" t="str">
        <f>IF('B-Bestandsanalyse'!G71="","-",'B-Bestandsanalyse'!G71)</f>
        <v>-</v>
      </c>
    </row>
    <row r="151" spans="1:9">
      <c r="A151" s="404" t="str">
        <f>+'B-Bestandsanalyse'!$B$40</f>
        <v>B.8</v>
      </c>
      <c r="B151" s="404" t="str">
        <f>'B-Bestandsanalyse'!$C$45</f>
        <v>Endenergieverbrauch Wärme</v>
      </c>
      <c r="C151" t="str">
        <f>+'B-Bestandsanalyse'!X72</f>
        <v>Oberflächennahe Geothermie</v>
      </c>
      <c r="D151" s="404" t="str">
        <f>'B-Bestandsanalyse'!$G$47</f>
        <v>Industrie</v>
      </c>
      <c r="E151" s="404" t="str">
        <f>'B-Bestandsanalyse'!$C$47</f>
        <v>MWh/a</v>
      </c>
      <c r="F151">
        <f>'A-Allgemeine Angaben'!$D$22</f>
        <v>0</v>
      </c>
      <c r="G151" s="539" t="str">
        <f>IF('B-Bestandsanalyse'!G72="","-",'B-Bestandsanalyse'!G72)</f>
        <v>-</v>
      </c>
    </row>
    <row r="152" spans="1:9">
      <c r="A152" s="404" t="str">
        <f>+'B-Bestandsanalyse'!$B$40</f>
        <v>B.8</v>
      </c>
      <c r="B152" s="404" t="str">
        <f>'B-Bestandsanalyse'!$C$45</f>
        <v>Endenergieverbrauch Wärme</v>
      </c>
      <c r="C152" t="str">
        <f>+'B-Bestandsanalyse'!X73</f>
        <v>Tiefe Geothermie</v>
      </c>
      <c r="D152" s="404" t="str">
        <f>'B-Bestandsanalyse'!$G$47</f>
        <v>Industrie</v>
      </c>
      <c r="E152" s="404" t="str">
        <f>'B-Bestandsanalyse'!$C$47</f>
        <v>MWh/a</v>
      </c>
      <c r="F152">
        <f>'A-Allgemeine Angaben'!$D$22</f>
        <v>0</v>
      </c>
      <c r="G152" s="539" t="str">
        <f>IF('B-Bestandsanalyse'!G73="","-",'B-Bestandsanalyse'!G73)</f>
        <v>-</v>
      </c>
    </row>
    <row r="153" spans="1:9">
      <c r="A153" s="404" t="str">
        <f>+'B-Bestandsanalyse'!$B$40</f>
        <v>B.8</v>
      </c>
      <c r="B153" s="404" t="str">
        <f>'B-Bestandsanalyse'!$C$45</f>
        <v>Endenergieverbrauch Wärme</v>
      </c>
      <c r="C153" t="str">
        <f>+'B-Bestandsanalyse'!X74</f>
        <v>Oberflächengewässern</v>
      </c>
      <c r="D153" s="404" t="str">
        <f>'B-Bestandsanalyse'!$G$47</f>
        <v>Industrie</v>
      </c>
      <c r="E153" s="404" t="str">
        <f>'B-Bestandsanalyse'!$C$47</f>
        <v>MWh/a</v>
      </c>
      <c r="F153">
        <f>'A-Allgemeine Angaben'!$D$22</f>
        <v>0</v>
      </c>
      <c r="G153" s="539" t="str">
        <f>IF('B-Bestandsanalyse'!G74="","-",'B-Bestandsanalyse'!G74)</f>
        <v>-</v>
      </c>
    </row>
    <row r="154" spans="1:9">
      <c r="A154" s="404" t="str">
        <f>+'B-Bestandsanalyse'!$B$40</f>
        <v>B.8</v>
      </c>
      <c r="B154" s="404" t="str">
        <f>'B-Bestandsanalyse'!$C$45</f>
        <v>Endenergieverbrauch Wärme</v>
      </c>
      <c r="C154" t="str">
        <f>+'B-Bestandsanalyse'!X75</f>
        <v>Grubenwasser</v>
      </c>
      <c r="D154" s="404" t="str">
        <f>'B-Bestandsanalyse'!$G$47</f>
        <v>Industrie</v>
      </c>
      <c r="E154" s="404" t="str">
        <f>'B-Bestandsanalyse'!$C$47</f>
        <v>MWh/a</v>
      </c>
      <c r="F154">
        <f>'A-Allgemeine Angaben'!$D$22</f>
        <v>0</v>
      </c>
      <c r="G154" s="539" t="str">
        <f>IF('B-Bestandsanalyse'!G75="","-",'B-Bestandsanalyse'!G75)</f>
        <v>-</v>
      </c>
    </row>
    <row r="155" spans="1:9">
      <c r="A155" s="404" t="str">
        <f>+'B-Bestandsanalyse'!$B$40</f>
        <v>B.8</v>
      </c>
      <c r="B155" s="404" t="str">
        <f>'B-Bestandsanalyse'!$C$45</f>
        <v>Endenergieverbrauch Wärme</v>
      </c>
      <c r="C155" t="str">
        <f>+'B-Bestandsanalyse'!X76</f>
        <v>Luft</v>
      </c>
      <c r="D155" s="404" t="str">
        <f>'B-Bestandsanalyse'!$G$47</f>
        <v>Industrie</v>
      </c>
      <c r="E155" s="404" t="str">
        <f>'B-Bestandsanalyse'!$C$47</f>
        <v>MWh/a</v>
      </c>
      <c r="F155">
        <f>'A-Allgemeine Angaben'!$D$22</f>
        <v>0</v>
      </c>
      <c r="G155" s="539" t="str">
        <f>IF('B-Bestandsanalyse'!G76="","-",'B-Bestandsanalyse'!G76)</f>
        <v>-</v>
      </c>
    </row>
    <row r="156" spans="1:9">
      <c r="A156" s="404" t="str">
        <f>+'B-Bestandsanalyse'!$B$40</f>
        <v>B.8</v>
      </c>
      <c r="B156" s="404" t="str">
        <f>'B-Bestandsanalyse'!$C$45</f>
        <v>Endenergieverbrauch Wärme</v>
      </c>
      <c r="C156" t="str">
        <f>+'B-Bestandsanalyse'!X77</f>
        <v>Abwasser</v>
      </c>
      <c r="D156" s="404" t="str">
        <f>'B-Bestandsanalyse'!$G$47</f>
        <v>Industrie</v>
      </c>
      <c r="E156" s="404" t="str">
        <f>'B-Bestandsanalyse'!$C$47</f>
        <v>MWh/a</v>
      </c>
      <c r="F156">
        <f>'A-Allgemeine Angaben'!$D$22</f>
        <v>0</v>
      </c>
      <c r="G156" s="539" t="str">
        <f>IF('B-Bestandsanalyse'!G77="","-",'B-Bestandsanalyse'!G77)</f>
        <v>-</v>
      </c>
    </row>
    <row r="157" spans="1:9">
      <c r="A157" s="404" t="str">
        <f>+'B-Bestandsanalyse'!$B$40</f>
        <v>B.8</v>
      </c>
      <c r="B157" s="404" t="str">
        <f>'B-Bestandsanalyse'!$C$45</f>
        <v>Endenergieverbrauch Wärme</v>
      </c>
      <c r="C157" t="str">
        <f>+'B-Bestandsanalyse'!X78</f>
        <v>Sonstige fossile Brennstoffe</v>
      </c>
      <c r="D157" s="404" t="str">
        <f>'B-Bestandsanalyse'!$G$47</f>
        <v>Industrie</v>
      </c>
      <c r="E157" s="404" t="str">
        <f>'B-Bestandsanalyse'!$C$47</f>
        <v>MWh/a</v>
      </c>
      <c r="F157">
        <f>'A-Allgemeine Angaben'!$D$22</f>
        <v>0</v>
      </c>
      <c r="G157" s="539" t="str">
        <f>IF('B-Bestandsanalyse'!G78="","-",'B-Bestandsanalyse'!G78)</f>
        <v>-</v>
      </c>
    </row>
    <row r="158" spans="1:9">
      <c r="A158" s="404" t="str">
        <f>+'B-Bestandsanalyse'!$B$40</f>
        <v>B.8</v>
      </c>
      <c r="B158" s="404" t="str">
        <f>'B-Bestandsanalyse'!$C$45</f>
        <v>Endenergieverbrauch Wärme</v>
      </c>
      <c r="C158" t="str">
        <f>+'B-Bestandsanalyse'!X79</f>
        <v>Sonstige erneuerbare Energien</v>
      </c>
      <c r="D158" s="404" t="str">
        <f>'B-Bestandsanalyse'!$G$47</f>
        <v>Industrie</v>
      </c>
      <c r="E158" s="404" t="str">
        <f>'B-Bestandsanalyse'!$C$47</f>
        <v>MWh/a</v>
      </c>
      <c r="F158">
        <f>'A-Allgemeine Angaben'!$D$22</f>
        <v>0</v>
      </c>
      <c r="G158" s="539" t="str">
        <f>IF('B-Bestandsanalyse'!G79="","-",'B-Bestandsanalyse'!G79)</f>
        <v>-</v>
      </c>
    </row>
    <row r="159" spans="1:9">
      <c r="A159" s="404" t="str">
        <f>+'B-Bestandsanalyse'!$B$40</f>
        <v>B.8</v>
      </c>
      <c r="B159" s="404" t="str">
        <f>'B-Bestandsanalyse'!$C$45</f>
        <v>Endenergieverbrauch Wärme</v>
      </c>
      <c r="D159" s="404" t="str">
        <f>'B-Bestandsanalyse'!$G$47</f>
        <v>Industrie</v>
      </c>
      <c r="E159" s="404" t="str">
        <f>'B-Bestandsanalyse'!$C$47</f>
        <v>MWh/a</v>
      </c>
      <c r="F159">
        <f>'A-Allgemeine Angaben'!$D$22</f>
        <v>0</v>
      </c>
      <c r="G159" s="539">
        <f>IF('B-Bestandsanalyse'!G80="","-",'B-Bestandsanalyse'!G80)</f>
        <v>0</v>
      </c>
    </row>
    <row r="160" spans="1:9">
      <c r="A160" s="404" t="str">
        <f>+'B-Bestandsanalyse'!$B$40</f>
        <v>B.8</v>
      </c>
      <c r="B160" s="404" t="str">
        <f>'B-Bestandsanalyse'!$C$45</f>
        <v>Endenergieverbrauch Wärme</v>
      </c>
      <c r="C160" t="str">
        <f>'B-Bestandsanalyse'!X48</f>
        <v>Braunkohle</v>
      </c>
      <c r="D160" t="str">
        <f>'B-Bestandsanalyse'!$I$45</f>
        <v>Sektoren insgesamt</v>
      </c>
      <c r="E160" s="404" t="str">
        <f>'B-Bestandsanalyse'!$C$47</f>
        <v>MWh/a</v>
      </c>
      <c r="F160">
        <f>'A-Allgemeine Angaben'!$D$22</f>
        <v>0</v>
      </c>
      <c r="G160" s="539" t="str">
        <f>IF('B-Bestandsanalyse'!I48="","-",'B-Bestandsanalyse'!I48)</f>
        <v>-</v>
      </c>
      <c r="I160" s="559"/>
    </row>
    <row r="161" spans="1:7">
      <c r="A161" s="404" t="str">
        <f>+'B-Bestandsanalyse'!$B$40</f>
        <v>B.8</v>
      </c>
      <c r="B161" s="404" t="str">
        <f>'B-Bestandsanalyse'!$C$45</f>
        <v>Endenergieverbrauch Wärme</v>
      </c>
      <c r="C161" t="str">
        <f>'B-Bestandsanalyse'!X49</f>
        <v>Steinkohle</v>
      </c>
      <c r="D161" t="str">
        <f>'B-Bestandsanalyse'!$I$45</f>
        <v>Sektoren insgesamt</v>
      </c>
      <c r="E161" s="404" t="str">
        <f>'B-Bestandsanalyse'!$C$47</f>
        <v>MWh/a</v>
      </c>
      <c r="F161">
        <f>'A-Allgemeine Angaben'!$D$22</f>
        <v>0</v>
      </c>
      <c r="G161" s="539" t="str">
        <f>IF('B-Bestandsanalyse'!I49="","-",'B-Bestandsanalyse'!I49)</f>
        <v>-</v>
      </c>
    </row>
    <row r="162" spans="1:7">
      <c r="A162" s="404" t="str">
        <f>+'B-Bestandsanalyse'!$B$40</f>
        <v>B.8</v>
      </c>
      <c r="B162" s="404" t="str">
        <f>'B-Bestandsanalyse'!$C$45</f>
        <v>Endenergieverbrauch Wärme</v>
      </c>
      <c r="C162" t="str">
        <f>'B-Bestandsanalyse'!X50</f>
        <v>Erdgas</v>
      </c>
      <c r="D162" t="str">
        <f>'B-Bestandsanalyse'!$I$45</f>
        <v>Sektoren insgesamt</v>
      </c>
      <c r="E162" s="404" t="str">
        <f>'B-Bestandsanalyse'!$C$47</f>
        <v>MWh/a</v>
      </c>
      <c r="F162">
        <f>'A-Allgemeine Angaben'!$D$22</f>
        <v>0</v>
      </c>
      <c r="G162" s="539" t="str">
        <f>IF('B-Bestandsanalyse'!I50="","-",'B-Bestandsanalyse'!I50)</f>
        <v>-</v>
      </c>
    </row>
    <row r="163" spans="1:7">
      <c r="A163" s="404" t="str">
        <f>+'B-Bestandsanalyse'!$B$40</f>
        <v>B.8</v>
      </c>
      <c r="B163" s="404" t="str">
        <f>'B-Bestandsanalyse'!$C$45</f>
        <v>Endenergieverbrauch Wärme</v>
      </c>
      <c r="C163" t="str">
        <f>'B-Bestandsanalyse'!X51</f>
        <v>Flüssiggas</v>
      </c>
      <c r="D163" t="str">
        <f>'B-Bestandsanalyse'!$I$45</f>
        <v>Sektoren insgesamt</v>
      </c>
      <c r="E163" s="404" t="str">
        <f>'B-Bestandsanalyse'!$C$47</f>
        <v>MWh/a</v>
      </c>
      <c r="F163">
        <f>'A-Allgemeine Angaben'!$D$22</f>
        <v>0</v>
      </c>
      <c r="G163" s="539" t="str">
        <f>IF('B-Bestandsanalyse'!I51="","-",'B-Bestandsanalyse'!I51)</f>
        <v>-</v>
      </c>
    </row>
    <row r="164" spans="1:7">
      <c r="A164" s="404" t="str">
        <f>+'B-Bestandsanalyse'!$B$40</f>
        <v>B.8</v>
      </c>
      <c r="B164" s="404" t="str">
        <f>'B-Bestandsanalyse'!$C$45</f>
        <v>Endenergieverbrauch Wärme</v>
      </c>
      <c r="C164" t="str">
        <f>'B-Bestandsanalyse'!X52</f>
        <v>Heizöl</v>
      </c>
      <c r="D164" t="str">
        <f>'B-Bestandsanalyse'!$I$45</f>
        <v>Sektoren insgesamt</v>
      </c>
      <c r="E164" s="404" t="str">
        <f>'B-Bestandsanalyse'!$C$47</f>
        <v>MWh/a</v>
      </c>
      <c r="F164">
        <f>'A-Allgemeine Angaben'!$D$22</f>
        <v>0</v>
      </c>
      <c r="G164" s="539" t="str">
        <f>IF('B-Bestandsanalyse'!I52="","-",'B-Bestandsanalyse'!I52)</f>
        <v>-</v>
      </c>
    </row>
    <row r="165" spans="1:7">
      <c r="A165" s="404" t="str">
        <f>+'B-Bestandsanalyse'!$B$40</f>
        <v>B.8</v>
      </c>
      <c r="B165" s="404" t="str">
        <f>'B-Bestandsanalyse'!$C$45</f>
        <v>Endenergieverbrauch Wärme</v>
      </c>
      <c r="C165" t="str">
        <f>'B-Bestandsanalyse'!X53</f>
        <v>Wasserstoff</v>
      </c>
      <c r="D165" t="str">
        <f>'B-Bestandsanalyse'!$I$45</f>
        <v>Sektoren insgesamt</v>
      </c>
      <c r="E165" s="404" t="str">
        <f>'B-Bestandsanalyse'!$C$47</f>
        <v>MWh/a</v>
      </c>
      <c r="F165">
        <f>'A-Allgemeine Angaben'!$D$22</f>
        <v>0</v>
      </c>
      <c r="G165" s="539" t="str">
        <f>IF('B-Bestandsanalyse'!I53="","-",'B-Bestandsanalyse'!I53)</f>
        <v>-</v>
      </c>
    </row>
    <row r="166" spans="1:7">
      <c r="A166" s="404" t="str">
        <f>+'B-Bestandsanalyse'!$B$40</f>
        <v>B.8</v>
      </c>
      <c r="B166" s="404" t="str">
        <f>'B-Bestandsanalyse'!$C$45</f>
        <v>Endenergieverbrauch Wärme</v>
      </c>
      <c r="C166" t="str">
        <f>'B-Bestandsanalyse'!X54</f>
        <v>Wasserstoffderivate</v>
      </c>
      <c r="D166" t="str">
        <f>'B-Bestandsanalyse'!$I$45</f>
        <v>Sektoren insgesamt</v>
      </c>
      <c r="E166" s="404" t="str">
        <f>'B-Bestandsanalyse'!$C$47</f>
        <v>MWh/a</v>
      </c>
      <c r="F166">
        <f>'A-Allgemeine Angaben'!$D$22</f>
        <v>0</v>
      </c>
      <c r="G166" s="539" t="str">
        <f>IF('B-Bestandsanalyse'!I54="","-",'B-Bestandsanalyse'!I54)</f>
        <v>-</v>
      </c>
    </row>
    <row r="167" spans="1:7">
      <c r="A167" s="404" t="str">
        <f>+'B-Bestandsanalyse'!$B$40</f>
        <v>B.8</v>
      </c>
      <c r="B167" s="404" t="str">
        <f>'B-Bestandsanalyse'!$C$45</f>
        <v>Endenergieverbrauch Wärme</v>
      </c>
      <c r="C167" t="str">
        <f>'B-Bestandsanalyse'!X55</f>
        <v>Grubengas</v>
      </c>
      <c r="D167" t="str">
        <f>'B-Bestandsanalyse'!$I$45</f>
        <v>Sektoren insgesamt</v>
      </c>
      <c r="E167" s="404" t="str">
        <f>'B-Bestandsanalyse'!$C$47</f>
        <v>MWh/a</v>
      </c>
      <c r="F167">
        <f>'A-Allgemeine Angaben'!$D$22</f>
        <v>0</v>
      </c>
      <c r="G167" s="539" t="str">
        <f>IF('B-Bestandsanalyse'!I55="","-",'B-Bestandsanalyse'!I55)</f>
        <v>-</v>
      </c>
    </row>
    <row r="168" spans="1:7">
      <c r="A168" s="404" t="str">
        <f>+'B-Bestandsanalyse'!$B$40</f>
        <v>B.8</v>
      </c>
      <c r="B168" s="404" t="str">
        <f>'B-Bestandsanalyse'!$C$45</f>
        <v>Endenergieverbrauch Wärme</v>
      </c>
      <c r="C168" t="str">
        <f>'B-Bestandsanalyse'!X56</f>
        <v>Nicht biogener Abfall</v>
      </c>
      <c r="D168" t="str">
        <f>'B-Bestandsanalyse'!$I$45</f>
        <v>Sektoren insgesamt</v>
      </c>
      <c r="E168" s="404" t="str">
        <f>'B-Bestandsanalyse'!$C$47</f>
        <v>MWh/a</v>
      </c>
      <c r="F168">
        <f>'A-Allgemeine Angaben'!$D$22</f>
        <v>0</v>
      </c>
      <c r="G168" s="539" t="str">
        <f>IF('B-Bestandsanalyse'!I56="","-",'B-Bestandsanalyse'!I56)</f>
        <v>-</v>
      </c>
    </row>
    <row r="169" spans="1:7">
      <c r="A169" s="404" t="str">
        <f>+'B-Bestandsanalyse'!$B$40</f>
        <v>B.8</v>
      </c>
      <c r="B169" s="404" t="str">
        <f>'B-Bestandsanalyse'!$C$45</f>
        <v>Endenergieverbrauch Wärme</v>
      </c>
      <c r="C169" t="str">
        <f>'B-Bestandsanalyse'!X57</f>
        <v>Biogener Abfall</v>
      </c>
      <c r="D169" t="str">
        <f>'B-Bestandsanalyse'!$I$45</f>
        <v>Sektoren insgesamt</v>
      </c>
      <c r="E169" s="404" t="str">
        <f>'B-Bestandsanalyse'!$C$47</f>
        <v>MWh/a</v>
      </c>
      <c r="F169">
        <f>'A-Allgemeine Angaben'!$D$22</f>
        <v>0</v>
      </c>
      <c r="G169" s="539" t="str">
        <f>IF('B-Bestandsanalyse'!I57="","-",'B-Bestandsanalyse'!I57)</f>
        <v>-</v>
      </c>
    </row>
    <row r="170" spans="1:7">
      <c r="A170" s="404" t="str">
        <f>+'B-Bestandsanalyse'!$B$40</f>
        <v>B.8</v>
      </c>
      <c r="B170" s="404" t="str">
        <f>'B-Bestandsanalyse'!$C$45</f>
        <v>Endenergieverbrauch Wärme</v>
      </c>
      <c r="C170" t="str">
        <f>'B-Bestandsanalyse'!X58</f>
        <v>Abwärme &lt; 60 °C</v>
      </c>
      <c r="D170" t="str">
        <f>'B-Bestandsanalyse'!$I$45</f>
        <v>Sektoren insgesamt</v>
      </c>
      <c r="E170" s="404" t="str">
        <f>'B-Bestandsanalyse'!$C$47</f>
        <v>MWh/a</v>
      </c>
      <c r="F170">
        <f>'A-Allgemeine Angaben'!$D$22</f>
        <v>0</v>
      </c>
      <c r="G170" s="539" t="str">
        <f>IF('B-Bestandsanalyse'!I58="","-",'B-Bestandsanalyse'!I58)</f>
        <v>-</v>
      </c>
    </row>
    <row r="171" spans="1:7">
      <c r="A171" s="404" t="str">
        <f>+'B-Bestandsanalyse'!$B$40</f>
        <v>B.8</v>
      </c>
      <c r="B171" s="404" t="str">
        <f>'B-Bestandsanalyse'!$C$45</f>
        <v>Endenergieverbrauch Wärme</v>
      </c>
      <c r="C171" t="str">
        <f>'B-Bestandsanalyse'!X59</f>
        <v>Abwärme 60 bis 110 °C</v>
      </c>
      <c r="D171" t="str">
        <f>'B-Bestandsanalyse'!$I$45</f>
        <v>Sektoren insgesamt</v>
      </c>
      <c r="E171" s="404" t="str">
        <f>'B-Bestandsanalyse'!$C$47</f>
        <v>MWh/a</v>
      </c>
      <c r="F171">
        <f>'A-Allgemeine Angaben'!$D$22</f>
        <v>0</v>
      </c>
      <c r="G171" s="539" t="str">
        <f>IF('B-Bestandsanalyse'!I59="","-",'B-Bestandsanalyse'!I59)</f>
        <v>-</v>
      </c>
    </row>
    <row r="172" spans="1:7">
      <c r="A172" s="404" t="str">
        <f>+'B-Bestandsanalyse'!$B$40</f>
        <v>B.8</v>
      </c>
      <c r="B172" s="404" t="str">
        <f>'B-Bestandsanalyse'!$C$45</f>
        <v>Endenergieverbrauch Wärme</v>
      </c>
      <c r="C172" t="str">
        <f>'B-Bestandsanalyse'!X60</f>
        <v>Abwärme &gt;= 110 °C</v>
      </c>
      <c r="D172" t="str">
        <f>'B-Bestandsanalyse'!$I$45</f>
        <v>Sektoren insgesamt</v>
      </c>
      <c r="E172" s="404" t="str">
        <f>'B-Bestandsanalyse'!$C$47</f>
        <v>MWh/a</v>
      </c>
      <c r="F172">
        <f>'A-Allgemeine Angaben'!$D$22</f>
        <v>0</v>
      </c>
      <c r="G172" s="539" t="str">
        <f>IF('B-Bestandsanalyse'!I60="","-",'B-Bestandsanalyse'!I60)</f>
        <v>-</v>
      </c>
    </row>
    <row r="173" spans="1:7">
      <c r="A173" s="404" t="str">
        <f>+'B-Bestandsanalyse'!$B$40</f>
        <v>B.8</v>
      </c>
      <c r="B173" s="404" t="str">
        <f>'B-Bestandsanalyse'!$C$45</f>
        <v>Endenergieverbrauch Wärme</v>
      </c>
      <c r="C173" t="str">
        <f>'B-Bestandsanalyse'!X61</f>
        <v>feste Biomasse (ohne Altholz)</v>
      </c>
      <c r="D173" t="str">
        <f>'B-Bestandsanalyse'!$I$45</f>
        <v>Sektoren insgesamt</v>
      </c>
      <c r="E173" s="404" t="str">
        <f>'B-Bestandsanalyse'!$C$47</f>
        <v>MWh/a</v>
      </c>
      <c r="F173">
        <f>'A-Allgemeine Angaben'!$D$22</f>
        <v>0</v>
      </c>
      <c r="G173" s="539" t="str">
        <f>IF('B-Bestandsanalyse'!I61="","-",'B-Bestandsanalyse'!I61)</f>
        <v>-</v>
      </c>
    </row>
    <row r="174" spans="1:7">
      <c r="A174" s="404" t="str">
        <f>+'B-Bestandsanalyse'!$B$40</f>
        <v>B.8</v>
      </c>
      <c r="B174" s="404" t="str">
        <f>'B-Bestandsanalyse'!$C$45</f>
        <v>Endenergieverbrauch Wärme</v>
      </c>
      <c r="C174" t="str">
        <f>'B-Bestandsanalyse'!X62</f>
        <v>Altholz</v>
      </c>
      <c r="D174" t="str">
        <f>'B-Bestandsanalyse'!$I$45</f>
        <v>Sektoren insgesamt</v>
      </c>
      <c r="E174" s="404" t="str">
        <f>'B-Bestandsanalyse'!$C$47</f>
        <v>MWh/a</v>
      </c>
      <c r="F174">
        <f>'A-Allgemeine Angaben'!$D$22</f>
        <v>0</v>
      </c>
      <c r="G174" s="539" t="str">
        <f>IF('B-Bestandsanalyse'!I62="","-",'B-Bestandsanalyse'!I62)</f>
        <v>-</v>
      </c>
    </row>
    <row r="175" spans="1:7">
      <c r="A175" s="404" t="str">
        <f>+'B-Bestandsanalyse'!$B$40</f>
        <v>B.8</v>
      </c>
      <c r="B175" s="404" t="str">
        <f>'B-Bestandsanalyse'!$C$45</f>
        <v>Endenergieverbrauch Wärme</v>
      </c>
      <c r="C175" t="str">
        <f>'B-Bestandsanalyse'!X63</f>
        <v>Biogas</v>
      </c>
      <c r="D175" t="str">
        <f>'B-Bestandsanalyse'!$I$45</f>
        <v>Sektoren insgesamt</v>
      </c>
      <c r="E175" s="404" t="str">
        <f>'B-Bestandsanalyse'!$C$47</f>
        <v>MWh/a</v>
      </c>
      <c r="F175">
        <f>'A-Allgemeine Angaben'!$D$22</f>
        <v>0</v>
      </c>
      <c r="G175" s="539" t="str">
        <f>IF('B-Bestandsanalyse'!I63="","-",'B-Bestandsanalyse'!I63)</f>
        <v>-</v>
      </c>
    </row>
    <row r="176" spans="1:7">
      <c r="A176" s="404" t="str">
        <f>+'B-Bestandsanalyse'!$B$40</f>
        <v>B.8</v>
      </c>
      <c r="B176" s="404" t="str">
        <f>'B-Bestandsanalyse'!$C$45</f>
        <v>Endenergieverbrauch Wärme</v>
      </c>
      <c r="C176" t="str">
        <f>'B-Bestandsanalyse'!X64</f>
        <v>Biomethan</v>
      </c>
      <c r="D176" t="str">
        <f>'B-Bestandsanalyse'!$I$45</f>
        <v>Sektoren insgesamt</v>
      </c>
      <c r="E176" s="404" t="str">
        <f>'B-Bestandsanalyse'!$C$47</f>
        <v>MWh/a</v>
      </c>
      <c r="F176">
        <f>'A-Allgemeine Angaben'!$D$22</f>
        <v>0</v>
      </c>
      <c r="G176" s="539" t="str">
        <f>IF('B-Bestandsanalyse'!I64="","-",'B-Bestandsanalyse'!I64)</f>
        <v>-</v>
      </c>
    </row>
    <row r="177" spans="1:7">
      <c r="A177" s="404" t="str">
        <f>+'B-Bestandsanalyse'!$B$40</f>
        <v>B.8</v>
      </c>
      <c r="B177" s="404" t="str">
        <f>'B-Bestandsanalyse'!$C$45</f>
        <v>Endenergieverbrauch Wärme</v>
      </c>
      <c r="C177" t="str">
        <f>'B-Bestandsanalyse'!X65</f>
        <v>Deponiegas</v>
      </c>
      <c r="D177" t="str">
        <f>'B-Bestandsanalyse'!$I$45</f>
        <v>Sektoren insgesamt</v>
      </c>
      <c r="E177" s="404" t="str">
        <f>'B-Bestandsanalyse'!$C$47</f>
        <v>MWh/a</v>
      </c>
      <c r="F177">
        <f>'A-Allgemeine Angaben'!$D$22</f>
        <v>0</v>
      </c>
      <c r="G177" s="539" t="str">
        <f>IF('B-Bestandsanalyse'!I65="","-",'B-Bestandsanalyse'!I65)</f>
        <v>-</v>
      </c>
    </row>
    <row r="178" spans="1:7">
      <c r="A178" s="404" t="str">
        <f>+'B-Bestandsanalyse'!$B$40</f>
        <v>B.8</v>
      </c>
      <c r="B178" s="404" t="str">
        <f>'B-Bestandsanalyse'!$C$45</f>
        <v>Endenergieverbrauch Wärme</v>
      </c>
      <c r="C178" t="str">
        <f>'B-Bestandsanalyse'!X66</f>
        <v>Klärgas</v>
      </c>
      <c r="D178" t="str">
        <f>'B-Bestandsanalyse'!$I$45</f>
        <v>Sektoren insgesamt</v>
      </c>
      <c r="E178" s="404" t="str">
        <f>'B-Bestandsanalyse'!$C$47</f>
        <v>MWh/a</v>
      </c>
      <c r="F178">
        <f>'A-Allgemeine Angaben'!$D$22</f>
        <v>0</v>
      </c>
      <c r="G178" s="539" t="str">
        <f>IF('B-Bestandsanalyse'!I66="","-",'B-Bestandsanalyse'!I66)</f>
        <v>-</v>
      </c>
    </row>
    <row r="179" spans="1:7">
      <c r="A179" s="404" t="str">
        <f>+'B-Bestandsanalyse'!$B$40</f>
        <v>B.8</v>
      </c>
      <c r="B179" s="404" t="str">
        <f>'B-Bestandsanalyse'!$C$45</f>
        <v>Endenergieverbrauch Wärme</v>
      </c>
      <c r="C179" t="str">
        <f>'B-Bestandsanalyse'!X67</f>
        <v>Flüssige Biomasse</v>
      </c>
      <c r="D179" t="str">
        <f>'B-Bestandsanalyse'!$I$45</f>
        <v>Sektoren insgesamt</v>
      </c>
      <c r="E179" s="404" t="str">
        <f>'B-Bestandsanalyse'!$C$47</f>
        <v>MWh/a</v>
      </c>
      <c r="F179">
        <f>'A-Allgemeine Angaben'!$D$22</f>
        <v>0</v>
      </c>
      <c r="G179" s="539" t="str">
        <f>IF('B-Bestandsanalyse'!I67="","-",'B-Bestandsanalyse'!I67)</f>
        <v>-</v>
      </c>
    </row>
    <row r="180" spans="1:7">
      <c r="A180" s="404" t="str">
        <f>+'B-Bestandsanalyse'!$B$40</f>
        <v>B.8</v>
      </c>
      <c r="B180" s="404" t="str">
        <f>'B-Bestandsanalyse'!$C$45</f>
        <v>Endenergieverbrauch Wärme</v>
      </c>
      <c r="C180" t="str">
        <f>'B-Bestandsanalyse'!X68</f>
        <v>Strom Wärmepumpe</v>
      </c>
      <c r="D180" t="str">
        <f>'B-Bestandsanalyse'!$I$45</f>
        <v>Sektoren insgesamt</v>
      </c>
      <c r="E180" s="404" t="str">
        <f>'B-Bestandsanalyse'!$C$47</f>
        <v>MWh/a</v>
      </c>
      <c r="F180">
        <f>'A-Allgemeine Angaben'!$D$22</f>
        <v>0</v>
      </c>
      <c r="G180" s="539" t="str">
        <f>IF('B-Bestandsanalyse'!I68="","-",'B-Bestandsanalyse'!I68)</f>
        <v>-</v>
      </c>
    </row>
    <row r="181" spans="1:7">
      <c r="A181" s="404" t="str">
        <f>+'B-Bestandsanalyse'!$B$40</f>
        <v>B.8</v>
      </c>
      <c r="B181" s="404" t="str">
        <f>'B-Bestandsanalyse'!$C$45</f>
        <v>Endenergieverbrauch Wärme</v>
      </c>
      <c r="C181" t="str">
        <f>'B-Bestandsanalyse'!X69</f>
        <v>Strom Direktheizung</v>
      </c>
      <c r="D181" t="str">
        <f>'B-Bestandsanalyse'!$I$45</f>
        <v>Sektoren insgesamt</v>
      </c>
      <c r="E181" s="404" t="str">
        <f>'B-Bestandsanalyse'!$C$47</f>
        <v>MWh/a</v>
      </c>
      <c r="F181">
        <f>'A-Allgemeine Angaben'!$D$22</f>
        <v>0</v>
      </c>
      <c r="G181" s="539" t="str">
        <f>IF('B-Bestandsanalyse'!I69="","-",'B-Bestandsanalyse'!I69)</f>
        <v>-</v>
      </c>
    </row>
    <row r="182" spans="1:7">
      <c r="A182" s="404" t="str">
        <f>+'B-Bestandsanalyse'!$B$40</f>
        <v>B.8</v>
      </c>
      <c r="B182" s="404" t="str">
        <f>'B-Bestandsanalyse'!$C$45</f>
        <v>Endenergieverbrauch Wärme</v>
      </c>
      <c r="C182" t="str">
        <f>'B-Bestandsanalyse'!X70</f>
        <v>Solarthermie Dach-Anlagen</v>
      </c>
      <c r="D182" t="str">
        <f>'B-Bestandsanalyse'!$I$45</f>
        <v>Sektoren insgesamt</v>
      </c>
      <c r="E182" s="404" t="str">
        <f>'B-Bestandsanalyse'!$C$47</f>
        <v>MWh/a</v>
      </c>
      <c r="F182">
        <f>'A-Allgemeine Angaben'!$D$22</f>
        <v>0</v>
      </c>
      <c r="G182" s="539" t="str">
        <f>IF('B-Bestandsanalyse'!I70="","-",'B-Bestandsanalyse'!I70)</f>
        <v>-</v>
      </c>
    </row>
    <row r="183" spans="1:7">
      <c r="A183" s="404" t="str">
        <f>+'B-Bestandsanalyse'!$B$40</f>
        <v>B.8</v>
      </c>
      <c r="B183" s="404" t="str">
        <f>'B-Bestandsanalyse'!$C$45</f>
        <v>Endenergieverbrauch Wärme</v>
      </c>
      <c r="C183" t="str">
        <f>'B-Bestandsanalyse'!X71</f>
        <v>Solarthermie Freiflächenanlagen</v>
      </c>
      <c r="D183" t="str">
        <f>'B-Bestandsanalyse'!$I$45</f>
        <v>Sektoren insgesamt</v>
      </c>
      <c r="E183" s="404" t="str">
        <f>'B-Bestandsanalyse'!$C$47</f>
        <v>MWh/a</v>
      </c>
      <c r="F183">
        <f>'A-Allgemeine Angaben'!$D$22</f>
        <v>0</v>
      </c>
      <c r="G183" s="539" t="str">
        <f>IF('B-Bestandsanalyse'!I71="","-",'B-Bestandsanalyse'!I71)</f>
        <v>-</v>
      </c>
    </row>
    <row r="184" spans="1:7">
      <c r="A184" s="404" t="str">
        <f>+'B-Bestandsanalyse'!$B$40</f>
        <v>B.8</v>
      </c>
      <c r="B184" s="404" t="str">
        <f>'B-Bestandsanalyse'!$C$45</f>
        <v>Endenergieverbrauch Wärme</v>
      </c>
      <c r="C184" t="str">
        <f>'B-Bestandsanalyse'!X72</f>
        <v>Oberflächennahe Geothermie</v>
      </c>
      <c r="D184" t="str">
        <f>'B-Bestandsanalyse'!$I$45</f>
        <v>Sektoren insgesamt</v>
      </c>
      <c r="E184" s="404" t="str">
        <f>'B-Bestandsanalyse'!$C$47</f>
        <v>MWh/a</v>
      </c>
      <c r="F184">
        <f>'A-Allgemeine Angaben'!$D$22</f>
        <v>0</v>
      </c>
      <c r="G184" s="539" t="str">
        <f>IF('B-Bestandsanalyse'!I72="","-",'B-Bestandsanalyse'!I72)</f>
        <v>-</v>
      </c>
    </row>
    <row r="185" spans="1:7">
      <c r="A185" s="404" t="str">
        <f>+'B-Bestandsanalyse'!$B$40</f>
        <v>B.8</v>
      </c>
      <c r="B185" s="404" t="str">
        <f>'B-Bestandsanalyse'!$C$45</f>
        <v>Endenergieverbrauch Wärme</v>
      </c>
      <c r="C185" t="str">
        <f>'B-Bestandsanalyse'!X73</f>
        <v>Tiefe Geothermie</v>
      </c>
      <c r="D185" t="str">
        <f>'B-Bestandsanalyse'!$I$45</f>
        <v>Sektoren insgesamt</v>
      </c>
      <c r="E185" s="404" t="str">
        <f>'B-Bestandsanalyse'!$C$47</f>
        <v>MWh/a</v>
      </c>
      <c r="F185">
        <f>'A-Allgemeine Angaben'!$D$22</f>
        <v>0</v>
      </c>
      <c r="G185" s="539" t="str">
        <f>IF('B-Bestandsanalyse'!I73="","-",'B-Bestandsanalyse'!I73)</f>
        <v>-</v>
      </c>
    </row>
    <row r="186" spans="1:7">
      <c r="A186" s="404" t="str">
        <f>+'B-Bestandsanalyse'!$B$40</f>
        <v>B.8</v>
      </c>
      <c r="B186" s="404" t="str">
        <f>'B-Bestandsanalyse'!$C$45</f>
        <v>Endenergieverbrauch Wärme</v>
      </c>
      <c r="C186" t="str">
        <f>'B-Bestandsanalyse'!X74</f>
        <v>Oberflächengewässern</v>
      </c>
      <c r="D186" t="str">
        <f>'B-Bestandsanalyse'!$I$45</f>
        <v>Sektoren insgesamt</v>
      </c>
      <c r="E186" s="404" t="str">
        <f>'B-Bestandsanalyse'!$C$47</f>
        <v>MWh/a</v>
      </c>
      <c r="F186">
        <f>'A-Allgemeine Angaben'!$D$22</f>
        <v>0</v>
      </c>
      <c r="G186" s="539" t="str">
        <f>IF('B-Bestandsanalyse'!I74="","-",'B-Bestandsanalyse'!I74)</f>
        <v>-</v>
      </c>
    </row>
    <row r="187" spans="1:7">
      <c r="A187" s="404" t="str">
        <f>+'B-Bestandsanalyse'!$B$40</f>
        <v>B.8</v>
      </c>
      <c r="B187" s="404" t="str">
        <f>'B-Bestandsanalyse'!$C$45</f>
        <v>Endenergieverbrauch Wärme</v>
      </c>
      <c r="C187" t="str">
        <f>'B-Bestandsanalyse'!X75</f>
        <v>Grubenwasser</v>
      </c>
      <c r="D187" t="str">
        <f>'B-Bestandsanalyse'!$I$45</f>
        <v>Sektoren insgesamt</v>
      </c>
      <c r="E187" s="404" t="str">
        <f>'B-Bestandsanalyse'!$C$47</f>
        <v>MWh/a</v>
      </c>
      <c r="F187">
        <f>'A-Allgemeine Angaben'!$D$22</f>
        <v>0</v>
      </c>
      <c r="G187" s="539" t="str">
        <f>IF('B-Bestandsanalyse'!I75="","-",'B-Bestandsanalyse'!I75)</f>
        <v>-</v>
      </c>
    </row>
    <row r="188" spans="1:7">
      <c r="A188" s="404" t="str">
        <f>+'B-Bestandsanalyse'!$B$40</f>
        <v>B.8</v>
      </c>
      <c r="B188" s="404" t="str">
        <f>'B-Bestandsanalyse'!$C$45</f>
        <v>Endenergieverbrauch Wärme</v>
      </c>
      <c r="C188" t="str">
        <f>'B-Bestandsanalyse'!X76</f>
        <v>Luft</v>
      </c>
      <c r="D188" t="str">
        <f>'B-Bestandsanalyse'!$I$45</f>
        <v>Sektoren insgesamt</v>
      </c>
      <c r="E188" s="404" t="str">
        <f>'B-Bestandsanalyse'!$C$47</f>
        <v>MWh/a</v>
      </c>
      <c r="F188">
        <f>'A-Allgemeine Angaben'!$D$22</f>
        <v>0</v>
      </c>
      <c r="G188" s="539" t="str">
        <f>IF('B-Bestandsanalyse'!I76="","-",'B-Bestandsanalyse'!I76)</f>
        <v>-</v>
      </c>
    </row>
    <row r="189" spans="1:7">
      <c r="A189" s="404" t="str">
        <f>+'B-Bestandsanalyse'!$B$40</f>
        <v>B.8</v>
      </c>
      <c r="B189" s="404" t="str">
        <f>'B-Bestandsanalyse'!$C$45</f>
        <v>Endenergieverbrauch Wärme</v>
      </c>
      <c r="C189" t="str">
        <f>'B-Bestandsanalyse'!X77</f>
        <v>Abwasser</v>
      </c>
      <c r="D189" t="str">
        <f>'B-Bestandsanalyse'!$I$45</f>
        <v>Sektoren insgesamt</v>
      </c>
      <c r="E189" s="404" t="str">
        <f>'B-Bestandsanalyse'!$C$47</f>
        <v>MWh/a</v>
      </c>
      <c r="F189">
        <f>'A-Allgemeine Angaben'!$D$22</f>
        <v>0</v>
      </c>
      <c r="G189" s="539" t="str">
        <f>IF('B-Bestandsanalyse'!I77="","-",'B-Bestandsanalyse'!I77)</f>
        <v>-</v>
      </c>
    </row>
    <row r="190" spans="1:7">
      <c r="A190" s="404" t="str">
        <f>+'B-Bestandsanalyse'!$B$40</f>
        <v>B.8</v>
      </c>
      <c r="B190" s="404" t="str">
        <f>'B-Bestandsanalyse'!$C$45</f>
        <v>Endenergieverbrauch Wärme</v>
      </c>
      <c r="C190" t="str">
        <f>'B-Bestandsanalyse'!X78</f>
        <v>Sonstige fossile Brennstoffe</v>
      </c>
      <c r="D190" t="str">
        <f>'B-Bestandsanalyse'!$I$45</f>
        <v>Sektoren insgesamt</v>
      </c>
      <c r="E190" s="404" t="str">
        <f>'B-Bestandsanalyse'!$C$47</f>
        <v>MWh/a</v>
      </c>
      <c r="F190">
        <f>'A-Allgemeine Angaben'!$D$22</f>
        <v>0</v>
      </c>
      <c r="G190" s="539" t="str">
        <f>IF('B-Bestandsanalyse'!I78="","-",'B-Bestandsanalyse'!I78)</f>
        <v>-</v>
      </c>
    </row>
    <row r="191" spans="1:7">
      <c r="A191" s="404" t="str">
        <f>+'B-Bestandsanalyse'!$B$40</f>
        <v>B.8</v>
      </c>
      <c r="B191" s="404" t="str">
        <f>'B-Bestandsanalyse'!$C$45</f>
        <v>Endenergieverbrauch Wärme</v>
      </c>
      <c r="C191" t="str">
        <f>'B-Bestandsanalyse'!X79</f>
        <v>Sonstige erneuerbare Energien</v>
      </c>
      <c r="D191" t="str">
        <f>'B-Bestandsanalyse'!$I$45</f>
        <v>Sektoren insgesamt</v>
      </c>
      <c r="E191" s="404" t="str">
        <f>'B-Bestandsanalyse'!$C$47</f>
        <v>MWh/a</v>
      </c>
      <c r="F191">
        <f>'A-Allgemeine Angaben'!$D$22</f>
        <v>0</v>
      </c>
      <c r="G191" s="539" t="str">
        <f>IF('B-Bestandsanalyse'!I79="","-",'B-Bestandsanalyse'!I79)</f>
        <v>-</v>
      </c>
    </row>
    <row r="192" spans="1:7">
      <c r="A192" s="404" t="str">
        <f>+'B-Bestandsanalyse'!$B$40</f>
        <v>B.8</v>
      </c>
      <c r="B192" s="404" t="str">
        <f>'B-Bestandsanalyse'!$C$45</f>
        <v>Endenergieverbrauch Wärme</v>
      </c>
      <c r="D192" t="str">
        <f>'B-Bestandsanalyse'!$I$45</f>
        <v>Sektoren insgesamt</v>
      </c>
      <c r="E192" s="404" t="str">
        <f>'B-Bestandsanalyse'!$C$47</f>
        <v>MWh/a</v>
      </c>
      <c r="F192">
        <f>'A-Allgemeine Angaben'!$D$22</f>
        <v>0</v>
      </c>
      <c r="G192" s="539">
        <f>IF('B-Bestandsanalyse'!I80="","-",'B-Bestandsanalyse'!I80)</f>
        <v>0</v>
      </c>
    </row>
    <row r="193" spans="1:7">
      <c r="A193" s="456" t="str">
        <f>+'B-Bestandsanalyse'!$B$83</f>
        <v>B.9</v>
      </c>
      <c r="B193" s="456" t="str">
        <f>'B-Bestandsanalyse'!X85</f>
        <v>Endenergieverbrauch Gebäudewärme</v>
      </c>
      <c r="C193" s="454"/>
      <c r="D193" s="477"/>
      <c r="E193" s="458" t="str">
        <f>'B-Bestandsanalyse'!E85</f>
        <v>MWh/a</v>
      </c>
      <c r="F193" s="454">
        <f>'A-Allgemeine Angaben'!$D$22</f>
        <v>0</v>
      </c>
      <c r="G193" s="540" t="str">
        <f>IF('B-Bestandsanalyse'!D85="","-",'B-Bestandsanalyse'!D85)</f>
        <v>-</v>
      </c>
    </row>
    <row r="194" spans="1:7">
      <c r="A194" s="456" t="str">
        <f>+'B-Bestandsanalyse'!$B$83</f>
        <v>B.9</v>
      </c>
      <c r="B194" s="456" t="str">
        <f>'B-Bestandsanalyse'!X86</f>
        <v>Endenergieverbrauch Prozesswärme</v>
      </c>
      <c r="C194" s="454"/>
      <c r="D194" s="477"/>
      <c r="E194" s="458" t="str">
        <f>'B-Bestandsanalyse'!E86</f>
        <v>MWh/a</v>
      </c>
      <c r="F194" s="454">
        <f>'A-Allgemeine Angaben'!$D$22</f>
        <v>0</v>
      </c>
      <c r="G194" s="540" t="str">
        <f>IF('B-Bestandsanalyse'!D86="","-",'B-Bestandsanalyse'!D86)</f>
        <v>-</v>
      </c>
    </row>
    <row r="195" spans="1:7">
      <c r="A195" s="404" t="str">
        <f>'B-Bestandsanalyse'!$B$89</f>
        <v>B.10</v>
      </c>
      <c r="B195" s="404" t="str">
        <f>'B-Bestandsanalyse'!$C$92</f>
        <v>Endenergieverbrauch leitungsgebundene Wärme</v>
      </c>
      <c r="C195" t="str">
        <f>'B-Bestandsanalyse'!X48</f>
        <v>Braunkohle</v>
      </c>
      <c r="D195" t="str">
        <f>'B-Bestandsanalyse'!$I$45</f>
        <v>Sektoren insgesamt</v>
      </c>
      <c r="E195" s="404" t="str">
        <f>'B-Bestandsanalyse'!$C$47</f>
        <v>MWh/a</v>
      </c>
      <c r="F195">
        <f>'A-Allgemeine Angaben'!$D$22</f>
        <v>0</v>
      </c>
      <c r="G195" s="446" t="str">
        <f>IF('B-Bestandsanalyse'!D95="","-",'B-Bestandsanalyse'!D95)</f>
        <v>-</v>
      </c>
    </row>
    <row r="196" spans="1:7">
      <c r="A196" s="404" t="str">
        <f>'B-Bestandsanalyse'!$B$89</f>
        <v>B.10</v>
      </c>
      <c r="B196" s="404" t="str">
        <f>'B-Bestandsanalyse'!$C$92</f>
        <v>Endenergieverbrauch leitungsgebundene Wärme</v>
      </c>
      <c r="C196" t="str">
        <f>'B-Bestandsanalyse'!X49</f>
        <v>Steinkohle</v>
      </c>
      <c r="D196" t="str">
        <f>'B-Bestandsanalyse'!$I$45</f>
        <v>Sektoren insgesamt</v>
      </c>
      <c r="E196" s="404" t="str">
        <f>'B-Bestandsanalyse'!$C$47</f>
        <v>MWh/a</v>
      </c>
      <c r="F196">
        <f>'A-Allgemeine Angaben'!$D$22</f>
        <v>0</v>
      </c>
      <c r="G196" s="446" t="str">
        <f>IF('B-Bestandsanalyse'!D96="","-",'B-Bestandsanalyse'!D96)</f>
        <v>-</v>
      </c>
    </row>
    <row r="197" spans="1:7">
      <c r="A197" s="404" t="str">
        <f>'B-Bestandsanalyse'!$B$89</f>
        <v>B.10</v>
      </c>
      <c r="B197" s="404" t="str">
        <f>'B-Bestandsanalyse'!$C$92</f>
        <v>Endenergieverbrauch leitungsgebundene Wärme</v>
      </c>
      <c r="C197" t="str">
        <f>'B-Bestandsanalyse'!X50</f>
        <v>Erdgas</v>
      </c>
      <c r="D197" t="str">
        <f>'B-Bestandsanalyse'!$I$45</f>
        <v>Sektoren insgesamt</v>
      </c>
      <c r="E197" s="404" t="str">
        <f>'B-Bestandsanalyse'!$C$47</f>
        <v>MWh/a</v>
      </c>
      <c r="F197">
        <f>'A-Allgemeine Angaben'!$D$22</f>
        <v>0</v>
      </c>
      <c r="G197" s="446" t="str">
        <f>IF('B-Bestandsanalyse'!D97="","-",'B-Bestandsanalyse'!D97)</f>
        <v>-</v>
      </c>
    </row>
    <row r="198" spans="1:7">
      <c r="A198" s="404" t="str">
        <f>'B-Bestandsanalyse'!$B$89</f>
        <v>B.10</v>
      </c>
      <c r="B198" s="404" t="str">
        <f>'B-Bestandsanalyse'!$C$92</f>
        <v>Endenergieverbrauch leitungsgebundene Wärme</v>
      </c>
      <c r="C198" t="str">
        <f>'B-Bestandsanalyse'!X51</f>
        <v>Flüssiggas</v>
      </c>
      <c r="D198" t="str">
        <f>'B-Bestandsanalyse'!$I$45</f>
        <v>Sektoren insgesamt</v>
      </c>
      <c r="E198" s="404" t="str">
        <f>'B-Bestandsanalyse'!$C$47</f>
        <v>MWh/a</v>
      </c>
      <c r="F198">
        <f>'A-Allgemeine Angaben'!$D$22</f>
        <v>0</v>
      </c>
      <c r="G198" s="446" t="str">
        <f>IF('B-Bestandsanalyse'!D98="","-",'B-Bestandsanalyse'!D98)</f>
        <v>-</v>
      </c>
    </row>
    <row r="199" spans="1:7">
      <c r="A199" s="404" t="str">
        <f>'B-Bestandsanalyse'!$B$89</f>
        <v>B.10</v>
      </c>
      <c r="B199" s="404" t="str">
        <f>'B-Bestandsanalyse'!$C$92</f>
        <v>Endenergieverbrauch leitungsgebundene Wärme</v>
      </c>
      <c r="C199" t="str">
        <f>'B-Bestandsanalyse'!X52</f>
        <v>Heizöl</v>
      </c>
      <c r="D199" t="str">
        <f>'B-Bestandsanalyse'!$I$45</f>
        <v>Sektoren insgesamt</v>
      </c>
      <c r="E199" s="404" t="str">
        <f>'B-Bestandsanalyse'!$C$47</f>
        <v>MWh/a</v>
      </c>
      <c r="F199">
        <f>'A-Allgemeine Angaben'!$D$22</f>
        <v>0</v>
      </c>
      <c r="G199" s="446" t="str">
        <f>IF('B-Bestandsanalyse'!D99="","-",'B-Bestandsanalyse'!D99)</f>
        <v>-</v>
      </c>
    </row>
    <row r="200" spans="1:7">
      <c r="A200" s="404" t="str">
        <f>'B-Bestandsanalyse'!$B$89</f>
        <v>B.10</v>
      </c>
      <c r="B200" s="404" t="str">
        <f>'B-Bestandsanalyse'!$C$92</f>
        <v>Endenergieverbrauch leitungsgebundene Wärme</v>
      </c>
      <c r="C200" t="str">
        <f>'B-Bestandsanalyse'!X53</f>
        <v>Wasserstoff</v>
      </c>
      <c r="D200" t="str">
        <f>'B-Bestandsanalyse'!$I$45</f>
        <v>Sektoren insgesamt</v>
      </c>
      <c r="E200" s="404" t="str">
        <f>'B-Bestandsanalyse'!$C$47</f>
        <v>MWh/a</v>
      </c>
      <c r="F200">
        <f>'A-Allgemeine Angaben'!$D$22</f>
        <v>0</v>
      </c>
      <c r="G200" s="446" t="str">
        <f>IF('B-Bestandsanalyse'!D100="","-",'B-Bestandsanalyse'!D100)</f>
        <v>-</v>
      </c>
    </row>
    <row r="201" spans="1:7">
      <c r="A201" s="404" t="str">
        <f>'B-Bestandsanalyse'!$B$89</f>
        <v>B.10</v>
      </c>
      <c r="B201" s="404" t="str">
        <f>'B-Bestandsanalyse'!$C$92</f>
        <v>Endenergieverbrauch leitungsgebundene Wärme</v>
      </c>
      <c r="C201" t="str">
        <f>'B-Bestandsanalyse'!X54</f>
        <v>Wasserstoffderivate</v>
      </c>
      <c r="D201" t="str">
        <f>'B-Bestandsanalyse'!$I$45</f>
        <v>Sektoren insgesamt</v>
      </c>
      <c r="E201" s="404" t="str">
        <f>'B-Bestandsanalyse'!$C$47</f>
        <v>MWh/a</v>
      </c>
      <c r="F201">
        <f>'A-Allgemeine Angaben'!$D$22</f>
        <v>0</v>
      </c>
      <c r="G201" s="446" t="str">
        <f>IF('B-Bestandsanalyse'!D101="","-",'B-Bestandsanalyse'!D101)</f>
        <v>-</v>
      </c>
    </row>
    <row r="202" spans="1:7">
      <c r="A202" s="404" t="str">
        <f>'B-Bestandsanalyse'!$B$89</f>
        <v>B.10</v>
      </c>
      <c r="B202" s="404" t="str">
        <f>'B-Bestandsanalyse'!$C$92</f>
        <v>Endenergieverbrauch leitungsgebundene Wärme</v>
      </c>
      <c r="C202" t="str">
        <f>'B-Bestandsanalyse'!X55</f>
        <v>Grubengas</v>
      </c>
      <c r="D202" t="str">
        <f>'B-Bestandsanalyse'!$I$45</f>
        <v>Sektoren insgesamt</v>
      </c>
      <c r="E202" s="404" t="str">
        <f>'B-Bestandsanalyse'!$C$47</f>
        <v>MWh/a</v>
      </c>
      <c r="F202">
        <f>'A-Allgemeine Angaben'!$D$22</f>
        <v>0</v>
      </c>
      <c r="G202" s="446" t="str">
        <f>IF('B-Bestandsanalyse'!D102="","-",'B-Bestandsanalyse'!D102)</f>
        <v>-</v>
      </c>
    </row>
    <row r="203" spans="1:7">
      <c r="A203" s="404" t="str">
        <f>'B-Bestandsanalyse'!$B$89</f>
        <v>B.10</v>
      </c>
      <c r="B203" s="404" t="str">
        <f>'B-Bestandsanalyse'!$C$92</f>
        <v>Endenergieverbrauch leitungsgebundene Wärme</v>
      </c>
      <c r="C203" t="str">
        <f>'B-Bestandsanalyse'!X56</f>
        <v>Nicht biogener Abfall</v>
      </c>
      <c r="D203" t="str">
        <f>'B-Bestandsanalyse'!$I$45</f>
        <v>Sektoren insgesamt</v>
      </c>
      <c r="E203" s="404" t="str">
        <f>'B-Bestandsanalyse'!$C$47</f>
        <v>MWh/a</v>
      </c>
      <c r="F203">
        <f>'A-Allgemeine Angaben'!$D$22</f>
        <v>0</v>
      </c>
      <c r="G203" s="446" t="str">
        <f>IF('B-Bestandsanalyse'!D103="","-",'B-Bestandsanalyse'!D103)</f>
        <v>-</v>
      </c>
    </row>
    <row r="204" spans="1:7">
      <c r="A204" s="404" t="str">
        <f>'B-Bestandsanalyse'!$B$89</f>
        <v>B.10</v>
      </c>
      <c r="B204" s="404" t="str">
        <f>'B-Bestandsanalyse'!$C$92</f>
        <v>Endenergieverbrauch leitungsgebundene Wärme</v>
      </c>
      <c r="C204" t="str">
        <f>'B-Bestandsanalyse'!X57</f>
        <v>Biogener Abfall</v>
      </c>
      <c r="D204" t="str">
        <f>'B-Bestandsanalyse'!$I$45</f>
        <v>Sektoren insgesamt</v>
      </c>
      <c r="E204" s="404" t="str">
        <f>'B-Bestandsanalyse'!$C$47</f>
        <v>MWh/a</v>
      </c>
      <c r="F204">
        <f>'A-Allgemeine Angaben'!$D$22</f>
        <v>0</v>
      </c>
      <c r="G204" s="446" t="str">
        <f>IF('B-Bestandsanalyse'!D104="","-",'B-Bestandsanalyse'!D104)</f>
        <v>-</v>
      </c>
    </row>
    <row r="205" spans="1:7">
      <c r="A205" s="404" t="str">
        <f>'B-Bestandsanalyse'!$B$89</f>
        <v>B.10</v>
      </c>
      <c r="B205" s="404" t="str">
        <f>'B-Bestandsanalyse'!$C$92</f>
        <v>Endenergieverbrauch leitungsgebundene Wärme</v>
      </c>
      <c r="C205" t="str">
        <f>'B-Bestandsanalyse'!X58</f>
        <v>Abwärme &lt; 60 °C</v>
      </c>
      <c r="D205" t="str">
        <f>'B-Bestandsanalyse'!$I$45</f>
        <v>Sektoren insgesamt</v>
      </c>
      <c r="E205" s="404" t="str">
        <f>'B-Bestandsanalyse'!$C$47</f>
        <v>MWh/a</v>
      </c>
      <c r="F205">
        <f>'A-Allgemeine Angaben'!$D$22</f>
        <v>0</v>
      </c>
      <c r="G205" s="446" t="str">
        <f>IF('B-Bestandsanalyse'!D105="","-",'B-Bestandsanalyse'!D105)</f>
        <v>-</v>
      </c>
    </row>
    <row r="206" spans="1:7">
      <c r="A206" s="404" t="str">
        <f>'B-Bestandsanalyse'!$B$89</f>
        <v>B.10</v>
      </c>
      <c r="B206" s="404" t="str">
        <f>'B-Bestandsanalyse'!$C$92</f>
        <v>Endenergieverbrauch leitungsgebundene Wärme</v>
      </c>
      <c r="C206" t="str">
        <f>'B-Bestandsanalyse'!X59</f>
        <v>Abwärme 60 bis 110 °C</v>
      </c>
      <c r="D206" t="str">
        <f>'B-Bestandsanalyse'!$I$45</f>
        <v>Sektoren insgesamt</v>
      </c>
      <c r="E206" s="404" t="str">
        <f>'B-Bestandsanalyse'!$C$47</f>
        <v>MWh/a</v>
      </c>
      <c r="F206">
        <f>'A-Allgemeine Angaben'!$D$22</f>
        <v>0</v>
      </c>
      <c r="G206" s="446" t="str">
        <f>IF('B-Bestandsanalyse'!D106="","-",'B-Bestandsanalyse'!D106)</f>
        <v>-</v>
      </c>
    </row>
    <row r="207" spans="1:7">
      <c r="A207" s="404" t="str">
        <f>'B-Bestandsanalyse'!$B$89</f>
        <v>B.10</v>
      </c>
      <c r="B207" s="404" t="str">
        <f>'B-Bestandsanalyse'!$C$92</f>
        <v>Endenergieverbrauch leitungsgebundene Wärme</v>
      </c>
      <c r="C207" t="str">
        <f>'B-Bestandsanalyse'!X60</f>
        <v>Abwärme &gt;= 110 °C</v>
      </c>
      <c r="D207" t="str">
        <f>'B-Bestandsanalyse'!$I$45</f>
        <v>Sektoren insgesamt</v>
      </c>
      <c r="E207" s="404" t="str">
        <f>'B-Bestandsanalyse'!$C$47</f>
        <v>MWh/a</v>
      </c>
      <c r="F207">
        <f>'A-Allgemeine Angaben'!$D$22</f>
        <v>0</v>
      </c>
      <c r="G207" s="446" t="str">
        <f>IF('B-Bestandsanalyse'!D107="","-",'B-Bestandsanalyse'!D107)</f>
        <v>-</v>
      </c>
    </row>
    <row r="208" spans="1:7">
      <c r="A208" s="404" t="str">
        <f>'B-Bestandsanalyse'!$B$89</f>
        <v>B.10</v>
      </c>
      <c r="B208" s="404" t="str">
        <f>'B-Bestandsanalyse'!$C$92</f>
        <v>Endenergieverbrauch leitungsgebundene Wärme</v>
      </c>
      <c r="C208" t="str">
        <f>'B-Bestandsanalyse'!X61</f>
        <v>feste Biomasse (ohne Altholz)</v>
      </c>
      <c r="D208" t="str">
        <f>'B-Bestandsanalyse'!$I$45</f>
        <v>Sektoren insgesamt</v>
      </c>
      <c r="E208" s="404" t="str">
        <f>'B-Bestandsanalyse'!$C$47</f>
        <v>MWh/a</v>
      </c>
      <c r="F208">
        <f>'A-Allgemeine Angaben'!$D$22</f>
        <v>0</v>
      </c>
      <c r="G208" s="446" t="str">
        <f>IF('B-Bestandsanalyse'!D108="","-",'B-Bestandsanalyse'!D108)</f>
        <v>-</v>
      </c>
    </row>
    <row r="209" spans="1:7">
      <c r="A209" s="404" t="str">
        <f>'B-Bestandsanalyse'!$B$89</f>
        <v>B.10</v>
      </c>
      <c r="B209" s="404" t="str">
        <f>'B-Bestandsanalyse'!$C$92</f>
        <v>Endenergieverbrauch leitungsgebundene Wärme</v>
      </c>
      <c r="C209" t="str">
        <f>'B-Bestandsanalyse'!X62</f>
        <v>Altholz</v>
      </c>
      <c r="D209" t="str">
        <f>'B-Bestandsanalyse'!$I$45</f>
        <v>Sektoren insgesamt</v>
      </c>
      <c r="E209" s="404" t="str">
        <f>'B-Bestandsanalyse'!$C$47</f>
        <v>MWh/a</v>
      </c>
      <c r="F209">
        <f>'A-Allgemeine Angaben'!$D$22</f>
        <v>0</v>
      </c>
      <c r="G209" s="446" t="str">
        <f>IF('B-Bestandsanalyse'!D109="","-",'B-Bestandsanalyse'!D109)</f>
        <v>-</v>
      </c>
    </row>
    <row r="210" spans="1:7">
      <c r="A210" s="404" t="str">
        <f>'B-Bestandsanalyse'!$B$89</f>
        <v>B.10</v>
      </c>
      <c r="B210" s="404" t="str">
        <f>'B-Bestandsanalyse'!$C$92</f>
        <v>Endenergieverbrauch leitungsgebundene Wärme</v>
      </c>
      <c r="C210" t="str">
        <f>'B-Bestandsanalyse'!X63</f>
        <v>Biogas</v>
      </c>
      <c r="D210" t="str">
        <f>'B-Bestandsanalyse'!$I$45</f>
        <v>Sektoren insgesamt</v>
      </c>
      <c r="E210" s="404" t="str">
        <f>'B-Bestandsanalyse'!$C$47</f>
        <v>MWh/a</v>
      </c>
      <c r="F210">
        <f>'A-Allgemeine Angaben'!$D$22</f>
        <v>0</v>
      </c>
      <c r="G210" s="446" t="str">
        <f>IF('B-Bestandsanalyse'!D110="","-",'B-Bestandsanalyse'!D110)</f>
        <v>-</v>
      </c>
    </row>
    <row r="211" spans="1:7">
      <c r="A211" s="404" t="str">
        <f>'B-Bestandsanalyse'!$B$89</f>
        <v>B.10</v>
      </c>
      <c r="B211" s="404" t="str">
        <f>'B-Bestandsanalyse'!$C$92</f>
        <v>Endenergieverbrauch leitungsgebundene Wärme</v>
      </c>
      <c r="C211" t="str">
        <f>'B-Bestandsanalyse'!X64</f>
        <v>Biomethan</v>
      </c>
      <c r="D211" t="str">
        <f>'B-Bestandsanalyse'!$I$45</f>
        <v>Sektoren insgesamt</v>
      </c>
      <c r="E211" s="404" t="str">
        <f>'B-Bestandsanalyse'!$C$47</f>
        <v>MWh/a</v>
      </c>
      <c r="F211">
        <f>'A-Allgemeine Angaben'!$D$22</f>
        <v>0</v>
      </c>
      <c r="G211" s="446" t="str">
        <f>IF('B-Bestandsanalyse'!D111="","-",'B-Bestandsanalyse'!D111)</f>
        <v>-</v>
      </c>
    </row>
    <row r="212" spans="1:7">
      <c r="A212" s="404" t="str">
        <f>'B-Bestandsanalyse'!$B$89</f>
        <v>B.10</v>
      </c>
      <c r="B212" s="404" t="str">
        <f>'B-Bestandsanalyse'!$C$92</f>
        <v>Endenergieverbrauch leitungsgebundene Wärme</v>
      </c>
      <c r="C212" t="str">
        <f>'B-Bestandsanalyse'!X65</f>
        <v>Deponiegas</v>
      </c>
      <c r="D212" t="str">
        <f>'B-Bestandsanalyse'!$I$45</f>
        <v>Sektoren insgesamt</v>
      </c>
      <c r="E212" s="404" t="str">
        <f>'B-Bestandsanalyse'!$C$47</f>
        <v>MWh/a</v>
      </c>
      <c r="F212">
        <f>'A-Allgemeine Angaben'!$D$22</f>
        <v>0</v>
      </c>
      <c r="G212" s="446" t="str">
        <f>IF('B-Bestandsanalyse'!D112="","-",'B-Bestandsanalyse'!D112)</f>
        <v>-</v>
      </c>
    </row>
    <row r="213" spans="1:7">
      <c r="A213" s="404" t="str">
        <f>'B-Bestandsanalyse'!$B$89</f>
        <v>B.10</v>
      </c>
      <c r="B213" s="404" t="str">
        <f>'B-Bestandsanalyse'!$C$92</f>
        <v>Endenergieverbrauch leitungsgebundene Wärme</v>
      </c>
      <c r="C213" t="str">
        <f>'B-Bestandsanalyse'!X66</f>
        <v>Klärgas</v>
      </c>
      <c r="D213" t="str">
        <f>'B-Bestandsanalyse'!$I$45</f>
        <v>Sektoren insgesamt</v>
      </c>
      <c r="E213" s="404" t="str">
        <f>'B-Bestandsanalyse'!$C$47</f>
        <v>MWh/a</v>
      </c>
      <c r="F213">
        <f>'A-Allgemeine Angaben'!$D$22</f>
        <v>0</v>
      </c>
      <c r="G213" s="446" t="str">
        <f>IF('B-Bestandsanalyse'!D113="","-",'B-Bestandsanalyse'!D113)</f>
        <v>-</v>
      </c>
    </row>
    <row r="214" spans="1:7">
      <c r="A214" s="404" t="str">
        <f>'B-Bestandsanalyse'!$B$89</f>
        <v>B.10</v>
      </c>
      <c r="B214" s="404" t="str">
        <f>'B-Bestandsanalyse'!$C$92</f>
        <v>Endenergieverbrauch leitungsgebundene Wärme</v>
      </c>
      <c r="C214" t="str">
        <f>'B-Bestandsanalyse'!X67</f>
        <v>Flüssige Biomasse</v>
      </c>
      <c r="D214" t="str">
        <f>'B-Bestandsanalyse'!$I$45</f>
        <v>Sektoren insgesamt</v>
      </c>
      <c r="E214" s="404" t="str">
        <f>'B-Bestandsanalyse'!$C$47</f>
        <v>MWh/a</v>
      </c>
      <c r="F214">
        <f>'A-Allgemeine Angaben'!$D$22</f>
        <v>0</v>
      </c>
      <c r="G214" s="446" t="str">
        <f>IF('B-Bestandsanalyse'!D114="","-",'B-Bestandsanalyse'!D114)</f>
        <v>-</v>
      </c>
    </row>
    <row r="215" spans="1:7">
      <c r="A215" s="404" t="str">
        <f>'B-Bestandsanalyse'!$B$89</f>
        <v>B.10</v>
      </c>
      <c r="B215" s="404" t="str">
        <f>'B-Bestandsanalyse'!$C$92</f>
        <v>Endenergieverbrauch leitungsgebundene Wärme</v>
      </c>
      <c r="C215" t="str">
        <f>'B-Bestandsanalyse'!X68</f>
        <v>Strom Wärmepumpe</v>
      </c>
      <c r="D215" t="str">
        <f>'B-Bestandsanalyse'!$I$45</f>
        <v>Sektoren insgesamt</v>
      </c>
      <c r="E215" s="404" t="str">
        <f>'B-Bestandsanalyse'!$C$47</f>
        <v>MWh/a</v>
      </c>
      <c r="F215">
        <f>'A-Allgemeine Angaben'!$D$22</f>
        <v>0</v>
      </c>
      <c r="G215" s="446" t="str">
        <f>IF('B-Bestandsanalyse'!D115="","-",'B-Bestandsanalyse'!D115)</f>
        <v>-</v>
      </c>
    </row>
    <row r="216" spans="1:7">
      <c r="A216" s="404" t="str">
        <f>'B-Bestandsanalyse'!$B$89</f>
        <v>B.10</v>
      </c>
      <c r="B216" s="404" t="str">
        <f>'B-Bestandsanalyse'!$C$92</f>
        <v>Endenergieverbrauch leitungsgebundene Wärme</v>
      </c>
      <c r="C216" t="str">
        <f>'B-Bestandsanalyse'!X69</f>
        <v>Strom Direktheizung</v>
      </c>
      <c r="D216" t="str">
        <f>'B-Bestandsanalyse'!$I$45</f>
        <v>Sektoren insgesamt</v>
      </c>
      <c r="E216" s="404" t="str">
        <f>'B-Bestandsanalyse'!$C$47</f>
        <v>MWh/a</v>
      </c>
      <c r="F216">
        <f>'A-Allgemeine Angaben'!$D$22</f>
        <v>0</v>
      </c>
      <c r="G216" s="446" t="str">
        <f>IF('B-Bestandsanalyse'!D116="","-",'B-Bestandsanalyse'!D116)</f>
        <v>-</v>
      </c>
    </row>
    <row r="217" spans="1:7">
      <c r="A217" s="404" t="str">
        <f>'B-Bestandsanalyse'!$B$89</f>
        <v>B.10</v>
      </c>
      <c r="B217" s="404" t="str">
        <f>'B-Bestandsanalyse'!$C$92</f>
        <v>Endenergieverbrauch leitungsgebundene Wärme</v>
      </c>
      <c r="C217" t="str">
        <f>'B-Bestandsanalyse'!X70</f>
        <v>Solarthermie Dach-Anlagen</v>
      </c>
      <c r="D217" t="str">
        <f>'B-Bestandsanalyse'!$I$45</f>
        <v>Sektoren insgesamt</v>
      </c>
      <c r="E217" s="404" t="str">
        <f>'B-Bestandsanalyse'!$C$47</f>
        <v>MWh/a</v>
      </c>
      <c r="F217">
        <f>'A-Allgemeine Angaben'!$D$22</f>
        <v>0</v>
      </c>
      <c r="G217" s="446" t="str">
        <f>IF('B-Bestandsanalyse'!D117="","-",'B-Bestandsanalyse'!D117)</f>
        <v>-</v>
      </c>
    </row>
    <row r="218" spans="1:7">
      <c r="A218" s="404" t="str">
        <f>'B-Bestandsanalyse'!$B$89</f>
        <v>B.10</v>
      </c>
      <c r="B218" s="404" t="str">
        <f>'B-Bestandsanalyse'!$C$92</f>
        <v>Endenergieverbrauch leitungsgebundene Wärme</v>
      </c>
      <c r="C218" t="str">
        <f>'B-Bestandsanalyse'!X71</f>
        <v>Solarthermie Freiflächenanlagen</v>
      </c>
      <c r="D218" t="str">
        <f>'B-Bestandsanalyse'!$I$45</f>
        <v>Sektoren insgesamt</v>
      </c>
      <c r="E218" s="404" t="str">
        <f>'B-Bestandsanalyse'!$C$47</f>
        <v>MWh/a</v>
      </c>
      <c r="F218">
        <f>'A-Allgemeine Angaben'!$D$22</f>
        <v>0</v>
      </c>
      <c r="G218" s="446" t="str">
        <f>IF('B-Bestandsanalyse'!D118="","-",'B-Bestandsanalyse'!D118)</f>
        <v>-</v>
      </c>
    </row>
    <row r="219" spans="1:7">
      <c r="A219" s="404" t="str">
        <f>'B-Bestandsanalyse'!$B$89</f>
        <v>B.10</v>
      </c>
      <c r="B219" s="404" t="str">
        <f>'B-Bestandsanalyse'!$C$92</f>
        <v>Endenergieverbrauch leitungsgebundene Wärme</v>
      </c>
      <c r="C219" t="str">
        <f>'B-Bestandsanalyse'!X72</f>
        <v>Oberflächennahe Geothermie</v>
      </c>
      <c r="D219" t="str">
        <f>'B-Bestandsanalyse'!$I$45</f>
        <v>Sektoren insgesamt</v>
      </c>
      <c r="E219" s="404" t="str">
        <f>'B-Bestandsanalyse'!$C$47</f>
        <v>MWh/a</v>
      </c>
      <c r="F219">
        <f>'A-Allgemeine Angaben'!$D$22</f>
        <v>0</v>
      </c>
      <c r="G219" s="446" t="str">
        <f>IF('B-Bestandsanalyse'!D119="","-",'B-Bestandsanalyse'!D119)</f>
        <v>-</v>
      </c>
    </row>
    <row r="220" spans="1:7">
      <c r="A220" s="404" t="str">
        <f>'B-Bestandsanalyse'!$B$89</f>
        <v>B.10</v>
      </c>
      <c r="B220" s="404" t="str">
        <f>'B-Bestandsanalyse'!$C$92</f>
        <v>Endenergieverbrauch leitungsgebundene Wärme</v>
      </c>
      <c r="C220" t="str">
        <f>'B-Bestandsanalyse'!X73</f>
        <v>Tiefe Geothermie</v>
      </c>
      <c r="D220" t="str">
        <f>'B-Bestandsanalyse'!$I$45</f>
        <v>Sektoren insgesamt</v>
      </c>
      <c r="E220" s="404" t="str">
        <f>'B-Bestandsanalyse'!$C$47</f>
        <v>MWh/a</v>
      </c>
      <c r="F220">
        <f>'A-Allgemeine Angaben'!$D$22</f>
        <v>0</v>
      </c>
      <c r="G220" s="446" t="str">
        <f>IF('B-Bestandsanalyse'!D120="","-",'B-Bestandsanalyse'!D120)</f>
        <v>-</v>
      </c>
    </row>
    <row r="221" spans="1:7">
      <c r="A221" s="404" t="str">
        <f>'B-Bestandsanalyse'!$B$89</f>
        <v>B.10</v>
      </c>
      <c r="B221" s="404" t="str">
        <f>'B-Bestandsanalyse'!$C$92</f>
        <v>Endenergieverbrauch leitungsgebundene Wärme</v>
      </c>
      <c r="C221" t="str">
        <f>'B-Bestandsanalyse'!X74</f>
        <v>Oberflächengewässern</v>
      </c>
      <c r="D221" t="str">
        <f>'B-Bestandsanalyse'!$I$45</f>
        <v>Sektoren insgesamt</v>
      </c>
      <c r="E221" s="404" t="str">
        <f>'B-Bestandsanalyse'!$C$47</f>
        <v>MWh/a</v>
      </c>
      <c r="F221">
        <f>'A-Allgemeine Angaben'!$D$22</f>
        <v>0</v>
      </c>
      <c r="G221" s="446" t="str">
        <f>IF('B-Bestandsanalyse'!D121="","-",'B-Bestandsanalyse'!D121)</f>
        <v>-</v>
      </c>
    </row>
    <row r="222" spans="1:7">
      <c r="A222" s="404" t="str">
        <f>'B-Bestandsanalyse'!$B$89</f>
        <v>B.10</v>
      </c>
      <c r="B222" s="404" t="str">
        <f>'B-Bestandsanalyse'!$C$92</f>
        <v>Endenergieverbrauch leitungsgebundene Wärme</v>
      </c>
      <c r="C222" t="str">
        <f>'B-Bestandsanalyse'!X75</f>
        <v>Grubenwasser</v>
      </c>
      <c r="D222" t="str">
        <f>'B-Bestandsanalyse'!$I$45</f>
        <v>Sektoren insgesamt</v>
      </c>
      <c r="E222" s="404" t="str">
        <f>'B-Bestandsanalyse'!$C$47</f>
        <v>MWh/a</v>
      </c>
      <c r="F222">
        <f>'A-Allgemeine Angaben'!$D$22</f>
        <v>0</v>
      </c>
      <c r="G222" s="446" t="str">
        <f>IF('B-Bestandsanalyse'!D122="","-",'B-Bestandsanalyse'!D122)</f>
        <v>-</v>
      </c>
    </row>
    <row r="223" spans="1:7">
      <c r="A223" s="404" t="str">
        <f>'B-Bestandsanalyse'!$B$89</f>
        <v>B.10</v>
      </c>
      <c r="B223" s="404" t="str">
        <f>'B-Bestandsanalyse'!$C$92</f>
        <v>Endenergieverbrauch leitungsgebundene Wärme</v>
      </c>
      <c r="C223" t="str">
        <f>'B-Bestandsanalyse'!X76</f>
        <v>Luft</v>
      </c>
      <c r="D223" t="str">
        <f>'B-Bestandsanalyse'!$I$45</f>
        <v>Sektoren insgesamt</v>
      </c>
      <c r="E223" s="404" t="str">
        <f>'B-Bestandsanalyse'!$C$47</f>
        <v>MWh/a</v>
      </c>
      <c r="F223">
        <f>'A-Allgemeine Angaben'!$D$22</f>
        <v>0</v>
      </c>
      <c r="G223" s="446" t="str">
        <f>IF('B-Bestandsanalyse'!D123="","-",'B-Bestandsanalyse'!D123)</f>
        <v>-</v>
      </c>
    </row>
    <row r="224" spans="1:7">
      <c r="A224" s="404" t="str">
        <f>'B-Bestandsanalyse'!$B$89</f>
        <v>B.10</v>
      </c>
      <c r="B224" s="404" t="str">
        <f>'B-Bestandsanalyse'!$C$92</f>
        <v>Endenergieverbrauch leitungsgebundene Wärme</v>
      </c>
      <c r="C224" t="str">
        <f>'B-Bestandsanalyse'!X77</f>
        <v>Abwasser</v>
      </c>
      <c r="D224" t="str">
        <f>'B-Bestandsanalyse'!$I$45</f>
        <v>Sektoren insgesamt</v>
      </c>
      <c r="E224" s="404" t="str">
        <f>'B-Bestandsanalyse'!$C$47</f>
        <v>MWh/a</v>
      </c>
      <c r="F224">
        <f>'A-Allgemeine Angaben'!$D$22</f>
        <v>0</v>
      </c>
      <c r="G224" s="446" t="str">
        <f>IF('B-Bestandsanalyse'!D124="","-",'B-Bestandsanalyse'!D124)</f>
        <v>-</v>
      </c>
    </row>
    <row r="225" spans="1:7">
      <c r="A225" s="404" t="str">
        <f>'B-Bestandsanalyse'!$B$89</f>
        <v>B.10</v>
      </c>
      <c r="B225" s="404" t="str">
        <f>'B-Bestandsanalyse'!$C$92</f>
        <v>Endenergieverbrauch leitungsgebundene Wärme</v>
      </c>
      <c r="C225" t="str">
        <f>'B-Bestandsanalyse'!X78</f>
        <v>Sonstige fossile Brennstoffe</v>
      </c>
      <c r="D225" t="str">
        <f>'B-Bestandsanalyse'!$I$45</f>
        <v>Sektoren insgesamt</v>
      </c>
      <c r="E225" s="404" t="str">
        <f>'B-Bestandsanalyse'!$C$47</f>
        <v>MWh/a</v>
      </c>
      <c r="F225">
        <f>'A-Allgemeine Angaben'!$D$22</f>
        <v>0</v>
      </c>
      <c r="G225" s="446" t="str">
        <f>IF('B-Bestandsanalyse'!D125="","-",'B-Bestandsanalyse'!D125)</f>
        <v>-</v>
      </c>
    </row>
    <row r="226" spans="1:7">
      <c r="A226" s="404" t="str">
        <f>'B-Bestandsanalyse'!$B$89</f>
        <v>B.10</v>
      </c>
      <c r="B226" s="404" t="str">
        <f>'B-Bestandsanalyse'!$C$92</f>
        <v>Endenergieverbrauch leitungsgebundene Wärme</v>
      </c>
      <c r="C226" t="str">
        <f>'B-Bestandsanalyse'!X79</f>
        <v>Sonstige erneuerbare Energien</v>
      </c>
      <c r="D226" t="str">
        <f>'B-Bestandsanalyse'!$I$45</f>
        <v>Sektoren insgesamt</v>
      </c>
      <c r="E226" s="404" t="str">
        <f>'B-Bestandsanalyse'!$C$47</f>
        <v>MWh/a</v>
      </c>
      <c r="F226">
        <f>'A-Allgemeine Angaben'!$D$22</f>
        <v>0</v>
      </c>
      <c r="G226" s="446" t="str">
        <f>IF('B-Bestandsanalyse'!D126="","-",'B-Bestandsanalyse'!D126)</f>
        <v>-</v>
      </c>
    </row>
    <row r="227" spans="1:7">
      <c r="A227" s="404" t="str">
        <f>'B-Bestandsanalyse'!$B$89</f>
        <v>B.10</v>
      </c>
      <c r="B227" s="404" t="str">
        <f>'B-Bestandsanalyse'!$C$92</f>
        <v>Endenergieverbrauch leitungsgebundene Wärme</v>
      </c>
      <c r="D227" t="str">
        <f>'B-Bestandsanalyse'!$I$45</f>
        <v>Sektoren insgesamt</v>
      </c>
      <c r="E227" s="404" t="str">
        <f>'B-Bestandsanalyse'!$C$47</f>
        <v>MWh/a</v>
      </c>
      <c r="F227">
        <f>'A-Allgemeine Angaben'!$D$22</f>
        <v>0</v>
      </c>
      <c r="G227" s="446">
        <f>IF('B-Bestandsanalyse'!D127="","-",'B-Bestandsanalyse'!D127)</f>
        <v>0</v>
      </c>
    </row>
    <row r="228" spans="1:7">
      <c r="A228" s="404" t="str">
        <f>'B-Bestandsanalyse'!$B$130</f>
        <v>B.11</v>
      </c>
      <c r="B228" s="404" t="str">
        <f>'B-Bestandsanalyse'!$C$132</f>
        <v>Endenergieverbrauch Gasnetze</v>
      </c>
      <c r="C228" t="str">
        <f>'B-Bestandsanalyse'!C135</f>
        <v>Erdgas</v>
      </c>
      <c r="D228" t="str">
        <f>'B-Bestandsanalyse'!$I$45</f>
        <v>Sektoren insgesamt</v>
      </c>
      <c r="E228" s="404" t="str">
        <f>'B-Bestandsanalyse'!$C$134</f>
        <v>MWh/a</v>
      </c>
      <c r="F228">
        <f>'A-Allgemeine Angaben'!$D$22</f>
        <v>0</v>
      </c>
      <c r="G228" s="446" t="str">
        <f>IF('B-Bestandsanalyse'!D135="","-",'B-Bestandsanalyse'!D135)</f>
        <v>-</v>
      </c>
    </row>
    <row r="229" spans="1:7">
      <c r="A229" s="404" t="str">
        <f>'B-Bestandsanalyse'!$B$130</f>
        <v>B.11</v>
      </c>
      <c r="B229" s="404" t="str">
        <f>'B-Bestandsanalyse'!$C$132</f>
        <v>Endenergieverbrauch Gasnetze</v>
      </c>
      <c r="C229" t="str">
        <f>'B-Bestandsanalyse'!C136</f>
        <v>Flüssiggas</v>
      </c>
      <c r="D229" t="str">
        <f>'B-Bestandsanalyse'!$I$45</f>
        <v>Sektoren insgesamt</v>
      </c>
      <c r="E229" s="404" t="str">
        <f>'B-Bestandsanalyse'!$C$134</f>
        <v>MWh/a</v>
      </c>
      <c r="F229">
        <f>'A-Allgemeine Angaben'!$D$22</f>
        <v>0</v>
      </c>
      <c r="G229" s="446" t="str">
        <f>IF('B-Bestandsanalyse'!D136="","-",'B-Bestandsanalyse'!D136)</f>
        <v>-</v>
      </c>
    </row>
    <row r="230" spans="1:7">
      <c r="A230" s="404" t="str">
        <f>'B-Bestandsanalyse'!$B$130</f>
        <v>B.11</v>
      </c>
      <c r="B230" s="404" t="str">
        <f>'B-Bestandsanalyse'!$C$132</f>
        <v>Endenergieverbrauch Gasnetze</v>
      </c>
      <c r="C230" t="str">
        <f>'B-Bestandsanalyse'!C137</f>
        <v>Wasserstoff</v>
      </c>
      <c r="D230" t="str">
        <f>'B-Bestandsanalyse'!$I$45</f>
        <v>Sektoren insgesamt</v>
      </c>
      <c r="E230" s="404" t="str">
        <f>'B-Bestandsanalyse'!$C$134</f>
        <v>MWh/a</v>
      </c>
      <c r="F230">
        <f>'A-Allgemeine Angaben'!$D$22</f>
        <v>0</v>
      </c>
      <c r="G230" s="446" t="str">
        <f>IF('B-Bestandsanalyse'!D137="","-",'B-Bestandsanalyse'!D137)</f>
        <v>-</v>
      </c>
    </row>
    <row r="231" spans="1:7">
      <c r="A231" s="404" t="str">
        <f>'B-Bestandsanalyse'!$B$130</f>
        <v>B.11</v>
      </c>
      <c r="B231" s="404" t="str">
        <f>'B-Bestandsanalyse'!$C$132</f>
        <v>Endenergieverbrauch Gasnetze</v>
      </c>
      <c r="C231" t="str">
        <f>'B-Bestandsanalyse'!C138</f>
        <v>Wasserstoffderivate</v>
      </c>
      <c r="D231" t="str">
        <f>'B-Bestandsanalyse'!$I$45</f>
        <v>Sektoren insgesamt</v>
      </c>
      <c r="E231" s="404" t="str">
        <f>'B-Bestandsanalyse'!$C$134</f>
        <v>MWh/a</v>
      </c>
      <c r="F231">
        <f>'A-Allgemeine Angaben'!$D$22</f>
        <v>0</v>
      </c>
      <c r="G231" s="446" t="str">
        <f>IF('B-Bestandsanalyse'!D138="","-",'B-Bestandsanalyse'!D138)</f>
        <v>-</v>
      </c>
    </row>
    <row r="232" spans="1:7">
      <c r="A232" s="404" t="str">
        <f>'B-Bestandsanalyse'!$B$130</f>
        <v>B.11</v>
      </c>
      <c r="B232" s="404" t="str">
        <f>'B-Bestandsanalyse'!$C$132</f>
        <v>Endenergieverbrauch Gasnetze</v>
      </c>
      <c r="C232" t="str">
        <f>'B-Bestandsanalyse'!C139</f>
        <v>Grubengas</v>
      </c>
      <c r="D232" t="str">
        <f>'B-Bestandsanalyse'!$I$45</f>
        <v>Sektoren insgesamt</v>
      </c>
      <c r="E232" s="404" t="str">
        <f>'B-Bestandsanalyse'!$C$134</f>
        <v>MWh/a</v>
      </c>
      <c r="F232">
        <f>'A-Allgemeine Angaben'!$D$22</f>
        <v>0</v>
      </c>
      <c r="G232" s="446" t="str">
        <f>IF('B-Bestandsanalyse'!D139="","-",'B-Bestandsanalyse'!D139)</f>
        <v>-</v>
      </c>
    </row>
    <row r="233" spans="1:7">
      <c r="A233" s="404" t="str">
        <f>'B-Bestandsanalyse'!$B$130</f>
        <v>B.11</v>
      </c>
      <c r="B233" s="404" t="str">
        <f>'B-Bestandsanalyse'!$C$132</f>
        <v>Endenergieverbrauch Gasnetze</v>
      </c>
      <c r="C233" t="str">
        <f>'B-Bestandsanalyse'!C140</f>
        <v>Biogas</v>
      </c>
      <c r="D233" t="str">
        <f>'B-Bestandsanalyse'!$I$45</f>
        <v>Sektoren insgesamt</v>
      </c>
      <c r="E233" s="404" t="str">
        <f>'B-Bestandsanalyse'!$C$134</f>
        <v>MWh/a</v>
      </c>
      <c r="F233">
        <f>'A-Allgemeine Angaben'!$D$22</f>
        <v>0</v>
      </c>
      <c r="G233" s="446" t="str">
        <f>IF('B-Bestandsanalyse'!D140="","-",'B-Bestandsanalyse'!D140)</f>
        <v>-</v>
      </c>
    </row>
    <row r="234" spans="1:7">
      <c r="A234" s="404" t="str">
        <f>'B-Bestandsanalyse'!$B$130</f>
        <v>B.11</v>
      </c>
      <c r="B234" s="404" t="str">
        <f>'B-Bestandsanalyse'!$C$132</f>
        <v>Endenergieverbrauch Gasnetze</v>
      </c>
      <c r="C234" t="str">
        <f>'B-Bestandsanalyse'!C141</f>
        <v>Biomethan</v>
      </c>
      <c r="D234" t="str">
        <f>'B-Bestandsanalyse'!$I$45</f>
        <v>Sektoren insgesamt</v>
      </c>
      <c r="E234" s="404" t="str">
        <f>'B-Bestandsanalyse'!$C$134</f>
        <v>MWh/a</v>
      </c>
      <c r="F234">
        <f>'A-Allgemeine Angaben'!$D$22</f>
        <v>0</v>
      </c>
      <c r="G234" s="446" t="str">
        <f>IF('B-Bestandsanalyse'!D141="","-",'B-Bestandsanalyse'!D141)</f>
        <v>-</v>
      </c>
    </row>
    <row r="235" spans="1:7">
      <c r="A235" s="404" t="str">
        <f>'B-Bestandsanalyse'!$B$130</f>
        <v>B.11</v>
      </c>
      <c r="B235" s="404" t="str">
        <f>'B-Bestandsanalyse'!$C$132</f>
        <v>Endenergieverbrauch Gasnetze</v>
      </c>
      <c r="C235" t="str">
        <f>'B-Bestandsanalyse'!C142</f>
        <v>Deponiegas</v>
      </c>
      <c r="D235" t="str">
        <f>'B-Bestandsanalyse'!$I$45</f>
        <v>Sektoren insgesamt</v>
      </c>
      <c r="E235" s="404" t="str">
        <f>'B-Bestandsanalyse'!$C$134</f>
        <v>MWh/a</v>
      </c>
      <c r="F235">
        <f>'A-Allgemeine Angaben'!$D$22</f>
        <v>0</v>
      </c>
      <c r="G235" s="446" t="str">
        <f>IF('B-Bestandsanalyse'!D142="","-",'B-Bestandsanalyse'!D142)</f>
        <v>-</v>
      </c>
    </row>
    <row r="236" spans="1:7">
      <c r="A236" s="404" t="str">
        <f>'B-Bestandsanalyse'!$B$130</f>
        <v>B.11</v>
      </c>
      <c r="B236" s="404" t="str">
        <f>'B-Bestandsanalyse'!$C$132</f>
        <v>Endenergieverbrauch Gasnetze</v>
      </c>
      <c r="C236" t="str">
        <f>'B-Bestandsanalyse'!C143</f>
        <v>Klärgas</v>
      </c>
      <c r="D236" t="str">
        <f>'B-Bestandsanalyse'!$I$45</f>
        <v>Sektoren insgesamt</v>
      </c>
      <c r="E236" s="404" t="str">
        <f>'B-Bestandsanalyse'!$C$134</f>
        <v>MWh/a</v>
      </c>
      <c r="F236">
        <f>'A-Allgemeine Angaben'!$D$22</f>
        <v>0</v>
      </c>
      <c r="G236" s="446" t="str">
        <f>IF('B-Bestandsanalyse'!D143="","-",'B-Bestandsanalyse'!D143)</f>
        <v>-</v>
      </c>
    </row>
    <row r="237" spans="1:7">
      <c r="A237" s="404" t="str">
        <f>'B-Bestandsanalyse'!$B$130</f>
        <v>B.11</v>
      </c>
      <c r="B237" s="404" t="str">
        <f>'B-Bestandsanalyse'!$C$132</f>
        <v>Endenergieverbrauch Gasnetze</v>
      </c>
      <c r="D237" t="str">
        <f>'B-Bestandsanalyse'!$I$45</f>
        <v>Sektoren insgesamt</v>
      </c>
      <c r="E237" s="404" t="str">
        <f>'B-Bestandsanalyse'!$C$134</f>
        <v>MWh/a</v>
      </c>
      <c r="F237">
        <f>'A-Allgemeine Angaben'!$D$22</f>
        <v>0</v>
      </c>
      <c r="G237" s="446">
        <f>IF('B-Bestandsanalyse'!D144="","-",'B-Bestandsanalyse'!D144)</f>
        <v>0</v>
      </c>
    </row>
    <row r="238" spans="1:7">
      <c r="A238" s="456" t="str">
        <f>'B-Bestandsanalyse'!$B$147</f>
        <v>B.12</v>
      </c>
      <c r="B238" s="456" t="str">
        <f>'B-Bestandsanalyse'!$C$149</f>
        <v>Anzahl dezentraler Wärmeerzeuger</v>
      </c>
      <c r="C238" s="454" t="str">
        <f>'B-Bestandsanalyse'!X151</f>
        <v>Stromdirektheizung</v>
      </c>
      <c r="D238" s="454"/>
      <c r="E238" s="456" t="str">
        <f>'B-Bestandsanalyse'!$D$149</f>
        <v>Anzahl</v>
      </c>
      <c r="F238" s="454">
        <f>'A-Allgemeine Angaben'!$D$22</f>
        <v>0</v>
      </c>
      <c r="G238" s="459" t="str">
        <f>IF('B-Bestandsanalyse'!D151="","-",'B-Bestandsanalyse'!D151)</f>
        <v>-</v>
      </c>
    </row>
    <row r="239" spans="1:7">
      <c r="A239" s="456" t="str">
        <f>'B-Bestandsanalyse'!$B$147</f>
        <v>B.12</v>
      </c>
      <c r="B239" s="456" t="str">
        <f>'B-Bestandsanalyse'!$C$149</f>
        <v>Anzahl dezentraler Wärmeerzeuger</v>
      </c>
      <c r="C239" s="454" t="str">
        <f>'B-Bestandsanalyse'!X152</f>
        <v>Kohleheizung</v>
      </c>
      <c r="D239" s="454"/>
      <c r="E239" s="456" t="str">
        <f>'B-Bestandsanalyse'!$D$149</f>
        <v>Anzahl</v>
      </c>
      <c r="F239" s="454">
        <f>'A-Allgemeine Angaben'!$D$22</f>
        <v>0</v>
      </c>
      <c r="G239" s="459" t="str">
        <f>IF('B-Bestandsanalyse'!D152="","-",'B-Bestandsanalyse'!D152)</f>
        <v>-</v>
      </c>
    </row>
    <row r="240" spans="1:7">
      <c r="A240" s="456" t="str">
        <f>'B-Bestandsanalyse'!$B$147</f>
        <v>B.12</v>
      </c>
      <c r="B240" s="456" t="str">
        <f>'B-Bestandsanalyse'!$C$149</f>
        <v>Anzahl dezentraler Wärmeerzeuger</v>
      </c>
      <c r="C240" s="454" t="str">
        <f>'B-Bestandsanalyse'!X153</f>
        <v>Erdgasheizung</v>
      </c>
      <c r="D240" s="454"/>
      <c r="E240" s="456" t="str">
        <f>'B-Bestandsanalyse'!$D$149</f>
        <v>Anzahl</v>
      </c>
      <c r="F240" s="454">
        <f>'A-Allgemeine Angaben'!$D$22</f>
        <v>0</v>
      </c>
      <c r="G240" s="459" t="str">
        <f>IF('B-Bestandsanalyse'!D153="","-",'B-Bestandsanalyse'!D153)</f>
        <v>-</v>
      </c>
    </row>
    <row r="241" spans="1:7">
      <c r="A241" s="456" t="str">
        <f>'B-Bestandsanalyse'!$B$147</f>
        <v>B.12</v>
      </c>
      <c r="B241" s="456" t="str">
        <f>'B-Bestandsanalyse'!$C$149</f>
        <v>Anzahl dezentraler Wärmeerzeuger</v>
      </c>
      <c r="C241" s="454" t="str">
        <f>'B-Bestandsanalyse'!X154</f>
        <v>Flüssiggasheizung</v>
      </c>
      <c r="D241" s="454"/>
      <c r="E241" s="456" t="str">
        <f>'B-Bestandsanalyse'!$D$149</f>
        <v>Anzahl</v>
      </c>
      <c r="F241" s="454">
        <f>'A-Allgemeine Angaben'!$D$22</f>
        <v>0</v>
      </c>
      <c r="G241" s="459" t="str">
        <f>IF('B-Bestandsanalyse'!D154="","-",'B-Bestandsanalyse'!D154)</f>
        <v>-</v>
      </c>
    </row>
    <row r="242" spans="1:7">
      <c r="A242" s="456" t="str">
        <f>'B-Bestandsanalyse'!$B$147</f>
        <v>B.12</v>
      </c>
      <c r="B242" s="456" t="str">
        <f>'B-Bestandsanalyse'!$C$149</f>
        <v>Anzahl dezentraler Wärmeerzeuger</v>
      </c>
      <c r="C242" s="454" t="str">
        <f>'B-Bestandsanalyse'!X155</f>
        <v>Ölheizung</v>
      </c>
      <c r="D242" s="454"/>
      <c r="E242" s="456" t="str">
        <f>'B-Bestandsanalyse'!$D$149</f>
        <v>Anzahl</v>
      </c>
      <c r="F242" s="454">
        <f>'A-Allgemeine Angaben'!$D$22</f>
        <v>0</v>
      </c>
      <c r="G242" s="459" t="str">
        <f>IF('B-Bestandsanalyse'!D155="","-",'B-Bestandsanalyse'!D155)</f>
        <v>-</v>
      </c>
    </row>
    <row r="243" spans="1:7">
      <c r="A243" s="456" t="str">
        <f>'B-Bestandsanalyse'!$B$147</f>
        <v>B.12</v>
      </c>
      <c r="B243" s="456" t="str">
        <f>'B-Bestandsanalyse'!$C$149</f>
        <v>Anzahl dezentraler Wärmeerzeuger</v>
      </c>
      <c r="C243" s="454" t="str">
        <f>'B-Bestandsanalyse'!X156</f>
        <v>Hausübergabestation</v>
      </c>
      <c r="D243" s="454"/>
      <c r="E243" s="456" t="str">
        <f>'B-Bestandsanalyse'!$D$149</f>
        <v>Anzahl</v>
      </c>
      <c r="F243" s="454">
        <f>'A-Allgemeine Angaben'!$D$22</f>
        <v>0</v>
      </c>
      <c r="G243" s="459" t="str">
        <f>IF('B-Bestandsanalyse'!D156="","-",'B-Bestandsanalyse'!D156)</f>
        <v>-</v>
      </c>
    </row>
    <row r="244" spans="1:7">
      <c r="A244" s="456" t="str">
        <f>'B-Bestandsanalyse'!$B$147</f>
        <v>B.12</v>
      </c>
      <c r="B244" s="456" t="str">
        <f>'B-Bestandsanalyse'!$C$149</f>
        <v>Anzahl dezentraler Wärmeerzeuger</v>
      </c>
      <c r="C244" s="454" t="str">
        <f>'B-Bestandsanalyse'!X157</f>
        <v>solarthermische Anlage</v>
      </c>
      <c r="D244" s="454"/>
      <c r="E244" s="456" t="str">
        <f>'B-Bestandsanalyse'!$D$149</f>
        <v>Anzahl</v>
      </c>
      <c r="F244" s="454">
        <f>'A-Allgemeine Angaben'!$D$22</f>
        <v>0</v>
      </c>
      <c r="G244" s="459" t="str">
        <f>IF('B-Bestandsanalyse'!D157="","-",'B-Bestandsanalyse'!D157)</f>
        <v>-</v>
      </c>
    </row>
    <row r="245" spans="1:7">
      <c r="A245" s="456" t="str">
        <f>'B-Bestandsanalyse'!$B$147</f>
        <v>B.12</v>
      </c>
      <c r="B245" s="456" t="str">
        <f>'B-Bestandsanalyse'!$C$149</f>
        <v>Anzahl dezentraler Wärmeerzeuger</v>
      </c>
      <c r="C245" s="454" t="str">
        <f>'B-Bestandsanalyse'!X158</f>
        <v>Erdgas-BHKW</v>
      </c>
      <c r="D245" s="454"/>
      <c r="E245" s="456" t="str">
        <f>'B-Bestandsanalyse'!$D$149</f>
        <v>Anzahl</v>
      </c>
      <c r="F245" s="454">
        <f>'A-Allgemeine Angaben'!$D$22</f>
        <v>0</v>
      </c>
      <c r="G245" s="459" t="str">
        <f>IF('B-Bestandsanalyse'!D158="","-",'B-Bestandsanalyse'!D158)</f>
        <v>-</v>
      </c>
    </row>
    <row r="246" spans="1:7">
      <c r="A246" s="456" t="str">
        <f>'B-Bestandsanalyse'!$B$147</f>
        <v>B.12</v>
      </c>
      <c r="B246" s="456" t="str">
        <f>'B-Bestandsanalyse'!$C$149</f>
        <v>Anzahl dezentraler Wärmeerzeuger</v>
      </c>
      <c r="C246" s="454" t="str">
        <f>'B-Bestandsanalyse'!X159</f>
        <v>Biomasse-BHKW</v>
      </c>
      <c r="D246" s="454"/>
      <c r="E246" s="456" t="str">
        <f>'B-Bestandsanalyse'!$D$149</f>
        <v>Anzahl</v>
      </c>
      <c r="F246" s="454">
        <f>'A-Allgemeine Angaben'!$D$22</f>
        <v>0</v>
      </c>
      <c r="G246" s="459" t="str">
        <f>IF('B-Bestandsanalyse'!D159="","-",'B-Bestandsanalyse'!D159)</f>
        <v>-</v>
      </c>
    </row>
    <row r="247" spans="1:7">
      <c r="A247" s="456" t="str">
        <f>'B-Bestandsanalyse'!$B$147</f>
        <v>B.12</v>
      </c>
      <c r="B247" s="456" t="str">
        <f>'B-Bestandsanalyse'!$C$149</f>
        <v>Anzahl dezentraler Wärmeerzeuger</v>
      </c>
      <c r="C247" s="454" t="str">
        <f>'B-Bestandsanalyse'!X160</f>
        <v>Wärmepumpe (ohne Differenzierung)</v>
      </c>
      <c r="D247" s="454"/>
      <c r="E247" s="456" t="str">
        <f>'B-Bestandsanalyse'!$D$149</f>
        <v>Anzahl</v>
      </c>
      <c r="F247" s="454">
        <f>'A-Allgemeine Angaben'!$D$22</f>
        <v>0</v>
      </c>
      <c r="G247" s="459" t="str">
        <f>IF('B-Bestandsanalyse'!D160="","-",'B-Bestandsanalyse'!D160)</f>
        <v>-</v>
      </c>
    </row>
    <row r="248" spans="1:7">
      <c r="A248" s="456" t="str">
        <f>'B-Bestandsanalyse'!$B$147</f>
        <v>B.12</v>
      </c>
      <c r="B248" s="456" t="str">
        <f>'B-Bestandsanalyse'!$C$149</f>
        <v>Anzahl dezentraler Wärmeerzeuger</v>
      </c>
      <c r="C248" s="454" t="str">
        <f>'B-Bestandsanalyse'!X161</f>
        <v>Luft-Wasser-Wärmepumpe</v>
      </c>
      <c r="D248" s="454"/>
      <c r="E248" s="456" t="str">
        <f>'B-Bestandsanalyse'!$D$149</f>
        <v>Anzahl</v>
      </c>
      <c r="F248" s="454">
        <f>'A-Allgemeine Angaben'!$D$22</f>
        <v>0</v>
      </c>
      <c r="G248" s="459" t="str">
        <f>IF('B-Bestandsanalyse'!D161="","-",'B-Bestandsanalyse'!D161)</f>
        <v>-</v>
      </c>
    </row>
    <row r="249" spans="1:7">
      <c r="A249" s="456" t="str">
        <f>'B-Bestandsanalyse'!$B$147</f>
        <v>B.12</v>
      </c>
      <c r="B249" s="456" t="str">
        <f>'B-Bestandsanalyse'!$C$149</f>
        <v>Anzahl dezentraler Wärmeerzeuger</v>
      </c>
      <c r="C249" s="454" t="str">
        <f>'B-Bestandsanalyse'!X162</f>
        <v>Sole-Wasser-Wärmepumpe</v>
      </c>
      <c r="D249" s="454"/>
      <c r="E249" s="456" t="str">
        <f>'B-Bestandsanalyse'!$D$149</f>
        <v>Anzahl</v>
      </c>
      <c r="F249" s="454">
        <f>'A-Allgemeine Angaben'!$D$22</f>
        <v>0</v>
      </c>
      <c r="G249" s="459" t="str">
        <f>IF('B-Bestandsanalyse'!D162="","-",'B-Bestandsanalyse'!D162)</f>
        <v>-</v>
      </c>
    </row>
    <row r="250" spans="1:7">
      <c r="A250" s="456" t="str">
        <f>'B-Bestandsanalyse'!$B$147</f>
        <v>B.12</v>
      </c>
      <c r="B250" s="456" t="str">
        <f>'B-Bestandsanalyse'!$C$149</f>
        <v>Anzahl dezentraler Wärmeerzeuger</v>
      </c>
      <c r="C250" s="454" t="str">
        <f>'B-Bestandsanalyse'!X163</f>
        <v>Wasser-Wasser-Wärmepumpe</v>
      </c>
      <c r="D250" s="454"/>
      <c r="E250" s="456" t="str">
        <f>'B-Bestandsanalyse'!$D$149</f>
        <v>Anzahl</v>
      </c>
      <c r="F250" s="454">
        <f>'A-Allgemeine Angaben'!$D$22</f>
        <v>0</v>
      </c>
      <c r="G250" s="459" t="str">
        <f>IF('B-Bestandsanalyse'!D163="","-",'B-Bestandsanalyse'!D163)</f>
        <v>-</v>
      </c>
    </row>
    <row r="251" spans="1:7">
      <c r="A251" s="456" t="str">
        <f>'B-Bestandsanalyse'!$B$147</f>
        <v>B.12</v>
      </c>
      <c r="B251" s="456" t="str">
        <f>'B-Bestandsanalyse'!$C$149</f>
        <v>Anzahl dezentraler Wärmeerzeuger</v>
      </c>
      <c r="C251" s="454" t="str">
        <f>'B-Bestandsanalyse'!X164</f>
        <v>Holz-Heizung</v>
      </c>
      <c r="D251" s="454"/>
      <c r="E251" s="456" t="str">
        <f>'B-Bestandsanalyse'!$D$149</f>
        <v>Anzahl</v>
      </c>
      <c r="F251" s="454">
        <f>'A-Allgemeine Angaben'!$D$22</f>
        <v>0</v>
      </c>
      <c r="G251" s="459" t="str">
        <f>IF('B-Bestandsanalyse'!D164="","-",'B-Bestandsanalyse'!D164)</f>
        <v>-</v>
      </c>
    </row>
    <row r="252" spans="1:7">
      <c r="A252" s="456" t="str">
        <f>'B-Bestandsanalyse'!$B$147</f>
        <v>B.12</v>
      </c>
      <c r="B252" s="456" t="str">
        <f>'B-Bestandsanalyse'!$C$149</f>
        <v>Anzahl dezentraler Wärmeerzeuger</v>
      </c>
      <c r="C252" s="454" t="str">
        <f>'B-Bestandsanalyse'!X165</f>
        <v>Pelletheizung</v>
      </c>
      <c r="D252" s="454"/>
      <c r="E252" s="456" t="str">
        <f>'B-Bestandsanalyse'!$D$149</f>
        <v>Anzahl</v>
      </c>
      <c r="F252" s="454">
        <f>'A-Allgemeine Angaben'!$D$22</f>
        <v>0</v>
      </c>
      <c r="G252" s="459" t="str">
        <f>IF('B-Bestandsanalyse'!D165="","-",'B-Bestandsanalyse'!D165)</f>
        <v>-</v>
      </c>
    </row>
    <row r="253" spans="1:7">
      <c r="A253" s="456" t="str">
        <f>'B-Bestandsanalyse'!$B$147</f>
        <v>B.12</v>
      </c>
      <c r="B253" s="456" t="str">
        <f>'B-Bestandsanalyse'!$C$149</f>
        <v>Anzahl dezentraler Wärmeerzeuger</v>
      </c>
      <c r="C253" s="454" t="str">
        <f>'B-Bestandsanalyse'!X166</f>
        <v>sonstige dezentrale Wärmeerzeugunganlagen</v>
      </c>
      <c r="D253" s="454"/>
      <c r="E253" s="456" t="str">
        <f>'B-Bestandsanalyse'!$D$149</f>
        <v>Anzahl</v>
      </c>
      <c r="F253" s="454">
        <f>'A-Allgemeine Angaben'!$D$22</f>
        <v>0</v>
      </c>
      <c r="G253" s="459" t="str">
        <f>IF('B-Bestandsanalyse'!D166="","-",'B-Bestandsanalyse'!D166)</f>
        <v>-</v>
      </c>
    </row>
    <row r="254" spans="1:7">
      <c r="A254" s="456" t="str">
        <f>'B-Bestandsanalyse'!$B$147</f>
        <v>B.12</v>
      </c>
      <c r="B254" s="456" t="str">
        <f>'B-Bestandsanalyse'!$C$149</f>
        <v>Anzahl dezentraler Wärmeerzeuger</v>
      </c>
      <c r="C254" s="454" t="str">
        <f>'B-Bestandsanalyse'!X167</f>
        <v>dezentrale Wärmeerzeugungsanlagen insgesamt</v>
      </c>
      <c r="D254" s="454"/>
      <c r="E254" s="456" t="str">
        <f>'B-Bestandsanalyse'!$D$149</f>
        <v>Anzahl</v>
      </c>
      <c r="F254" s="454">
        <f>'A-Allgemeine Angaben'!$D$22</f>
        <v>0</v>
      </c>
      <c r="G254" s="459">
        <f>IF('B-Bestandsanalyse'!D167="","-",'B-Bestandsanalyse'!D167)</f>
        <v>0</v>
      </c>
    </row>
    <row r="255" spans="1:7">
      <c r="A255" t="str">
        <f>'B-Bestandsanalyse'!$B$170</f>
        <v>B.13</v>
      </c>
      <c r="B255" s="404" t="str">
        <f>'B-Bestandsanalyse'!$C$173</f>
        <v>THG-Emissionen Wärmeversorgung</v>
      </c>
      <c r="C255" t="str">
        <f>'B-Bestandsanalyse'!X48</f>
        <v>Braunkohle</v>
      </c>
      <c r="D255" s="404" t="str">
        <f>'B-Bestandsanalyse'!$D$47</f>
        <v>Haushalte</v>
      </c>
      <c r="E255" s="404" t="str">
        <f>'B-Bestandsanalyse'!$C$175</f>
        <v>kt/a</v>
      </c>
      <c r="F255">
        <f>'A-Allgemeine Angaben'!$D$22</f>
        <v>0</v>
      </c>
      <c r="G255" s="419">
        <f>'B-Bestandsanalyse'!D176</f>
        <v>0</v>
      </c>
    </row>
    <row r="256" spans="1:7">
      <c r="A256" t="str">
        <f>'B-Bestandsanalyse'!$B$170</f>
        <v>B.13</v>
      </c>
      <c r="B256" s="404" t="str">
        <f>'B-Bestandsanalyse'!$C$173</f>
        <v>THG-Emissionen Wärmeversorgung</v>
      </c>
      <c r="C256" t="str">
        <f>'B-Bestandsanalyse'!X49</f>
        <v>Steinkohle</v>
      </c>
      <c r="D256" s="404" t="str">
        <f>'B-Bestandsanalyse'!$D$47</f>
        <v>Haushalte</v>
      </c>
      <c r="E256" s="404" t="str">
        <f>'B-Bestandsanalyse'!$C$175</f>
        <v>kt/a</v>
      </c>
      <c r="F256">
        <f>'A-Allgemeine Angaben'!$D$22</f>
        <v>0</v>
      </c>
      <c r="G256" s="419">
        <f>'B-Bestandsanalyse'!D177</f>
        <v>0</v>
      </c>
    </row>
    <row r="257" spans="1:7">
      <c r="A257" t="str">
        <f>'B-Bestandsanalyse'!$B$170</f>
        <v>B.13</v>
      </c>
      <c r="B257" s="404" t="str">
        <f>'B-Bestandsanalyse'!$C$173</f>
        <v>THG-Emissionen Wärmeversorgung</v>
      </c>
      <c r="C257" t="str">
        <f>'B-Bestandsanalyse'!X50</f>
        <v>Erdgas</v>
      </c>
      <c r="D257" s="404" t="str">
        <f>'B-Bestandsanalyse'!$D$47</f>
        <v>Haushalte</v>
      </c>
      <c r="E257" s="404" t="str">
        <f>'B-Bestandsanalyse'!$C$175</f>
        <v>kt/a</v>
      </c>
      <c r="F257">
        <f>'A-Allgemeine Angaben'!$D$22</f>
        <v>0</v>
      </c>
      <c r="G257" s="419">
        <f>'B-Bestandsanalyse'!D178</f>
        <v>0</v>
      </c>
    </row>
    <row r="258" spans="1:7">
      <c r="A258" t="str">
        <f>'B-Bestandsanalyse'!$B$170</f>
        <v>B.13</v>
      </c>
      <c r="B258" s="404" t="str">
        <f>'B-Bestandsanalyse'!$C$173</f>
        <v>THG-Emissionen Wärmeversorgung</v>
      </c>
      <c r="C258" t="str">
        <f>'B-Bestandsanalyse'!X51</f>
        <v>Flüssiggas</v>
      </c>
      <c r="D258" s="404" t="str">
        <f>'B-Bestandsanalyse'!$D$47</f>
        <v>Haushalte</v>
      </c>
      <c r="E258" s="404" t="str">
        <f>'B-Bestandsanalyse'!$C$175</f>
        <v>kt/a</v>
      </c>
      <c r="F258">
        <f>'A-Allgemeine Angaben'!$D$22</f>
        <v>0</v>
      </c>
      <c r="G258" s="419">
        <f>'B-Bestandsanalyse'!D179</f>
        <v>0</v>
      </c>
    </row>
    <row r="259" spans="1:7">
      <c r="A259" t="str">
        <f>'B-Bestandsanalyse'!$B$170</f>
        <v>B.13</v>
      </c>
      <c r="B259" s="404" t="str">
        <f>'B-Bestandsanalyse'!$C$173</f>
        <v>THG-Emissionen Wärmeversorgung</v>
      </c>
      <c r="C259" t="str">
        <f>'B-Bestandsanalyse'!X52</f>
        <v>Heizöl</v>
      </c>
      <c r="D259" s="404" t="str">
        <f>'B-Bestandsanalyse'!$D$47</f>
        <v>Haushalte</v>
      </c>
      <c r="E259" s="404" t="str">
        <f>'B-Bestandsanalyse'!$C$175</f>
        <v>kt/a</v>
      </c>
      <c r="F259">
        <f>'A-Allgemeine Angaben'!$D$22</f>
        <v>0</v>
      </c>
      <c r="G259" s="419">
        <f>'B-Bestandsanalyse'!D180</f>
        <v>0</v>
      </c>
    </row>
    <row r="260" spans="1:7">
      <c r="A260" t="str">
        <f>'B-Bestandsanalyse'!$B$170</f>
        <v>B.13</v>
      </c>
      <c r="B260" s="404" t="str">
        <f>'B-Bestandsanalyse'!$C$173</f>
        <v>THG-Emissionen Wärmeversorgung</v>
      </c>
      <c r="C260" t="str">
        <f>'B-Bestandsanalyse'!X53</f>
        <v>Wasserstoff</v>
      </c>
      <c r="D260" s="404" t="str">
        <f>'B-Bestandsanalyse'!$D$47</f>
        <v>Haushalte</v>
      </c>
      <c r="E260" s="404" t="str">
        <f>'B-Bestandsanalyse'!$C$175</f>
        <v>kt/a</v>
      </c>
      <c r="F260">
        <f>'A-Allgemeine Angaben'!$D$22</f>
        <v>0</v>
      </c>
      <c r="G260" s="419">
        <f>'B-Bestandsanalyse'!D181</f>
        <v>0</v>
      </c>
    </row>
    <row r="261" spans="1:7">
      <c r="A261" t="str">
        <f>'B-Bestandsanalyse'!$B$170</f>
        <v>B.13</v>
      </c>
      <c r="B261" s="404" t="str">
        <f>'B-Bestandsanalyse'!$C$173</f>
        <v>THG-Emissionen Wärmeversorgung</v>
      </c>
      <c r="C261" t="str">
        <f>'B-Bestandsanalyse'!X54</f>
        <v>Wasserstoffderivate</v>
      </c>
      <c r="D261" s="404" t="str">
        <f>'B-Bestandsanalyse'!$D$47</f>
        <v>Haushalte</v>
      </c>
      <c r="E261" s="404" t="str">
        <f>'B-Bestandsanalyse'!$C$175</f>
        <v>kt/a</v>
      </c>
      <c r="F261">
        <f>'A-Allgemeine Angaben'!$D$22</f>
        <v>0</v>
      </c>
      <c r="G261" s="419">
        <f>'B-Bestandsanalyse'!D182</f>
        <v>0</v>
      </c>
    </row>
    <row r="262" spans="1:7">
      <c r="A262" t="str">
        <f>'B-Bestandsanalyse'!$B$170</f>
        <v>B.13</v>
      </c>
      <c r="B262" s="404" t="str">
        <f>'B-Bestandsanalyse'!$C$173</f>
        <v>THG-Emissionen Wärmeversorgung</v>
      </c>
      <c r="C262" t="str">
        <f>'B-Bestandsanalyse'!X55</f>
        <v>Grubengas</v>
      </c>
      <c r="D262" s="404" t="str">
        <f>'B-Bestandsanalyse'!$D$47</f>
        <v>Haushalte</v>
      </c>
      <c r="E262" s="404" t="str">
        <f>'B-Bestandsanalyse'!$C$175</f>
        <v>kt/a</v>
      </c>
      <c r="F262">
        <f>'A-Allgemeine Angaben'!$D$22</f>
        <v>0</v>
      </c>
      <c r="G262" s="419">
        <f>'B-Bestandsanalyse'!D183</f>
        <v>0</v>
      </c>
    </row>
    <row r="263" spans="1:7">
      <c r="A263" t="str">
        <f>'B-Bestandsanalyse'!$B$170</f>
        <v>B.13</v>
      </c>
      <c r="B263" s="404" t="str">
        <f>'B-Bestandsanalyse'!$C$173</f>
        <v>THG-Emissionen Wärmeversorgung</v>
      </c>
      <c r="C263" t="str">
        <f>'B-Bestandsanalyse'!X56</f>
        <v>Nicht biogener Abfall</v>
      </c>
      <c r="D263" s="404" t="str">
        <f>'B-Bestandsanalyse'!$D$47</f>
        <v>Haushalte</v>
      </c>
      <c r="E263" s="404" t="str">
        <f>'B-Bestandsanalyse'!$C$175</f>
        <v>kt/a</v>
      </c>
      <c r="F263">
        <f>'A-Allgemeine Angaben'!$D$22</f>
        <v>0</v>
      </c>
      <c r="G263" s="419">
        <f>'B-Bestandsanalyse'!D184</f>
        <v>0</v>
      </c>
    </row>
    <row r="264" spans="1:7">
      <c r="A264" t="str">
        <f>'B-Bestandsanalyse'!$B$170</f>
        <v>B.13</v>
      </c>
      <c r="B264" s="404" t="str">
        <f>'B-Bestandsanalyse'!$C$173</f>
        <v>THG-Emissionen Wärmeversorgung</v>
      </c>
      <c r="C264" t="str">
        <f>'B-Bestandsanalyse'!X57</f>
        <v>Biogener Abfall</v>
      </c>
      <c r="D264" s="404" t="str">
        <f>'B-Bestandsanalyse'!$D$47</f>
        <v>Haushalte</v>
      </c>
      <c r="E264" s="404" t="str">
        <f>'B-Bestandsanalyse'!$C$175</f>
        <v>kt/a</v>
      </c>
      <c r="F264">
        <f>'A-Allgemeine Angaben'!$D$22</f>
        <v>0</v>
      </c>
      <c r="G264" s="419">
        <f>'B-Bestandsanalyse'!D185</f>
        <v>0</v>
      </c>
    </row>
    <row r="265" spans="1:7">
      <c r="A265" t="str">
        <f>'B-Bestandsanalyse'!$B$170</f>
        <v>B.13</v>
      </c>
      <c r="B265" s="404" t="str">
        <f>'B-Bestandsanalyse'!$C$173</f>
        <v>THG-Emissionen Wärmeversorgung</v>
      </c>
      <c r="C265" t="str">
        <f>'B-Bestandsanalyse'!X58</f>
        <v>Abwärme &lt; 60 °C</v>
      </c>
      <c r="D265" s="404" t="str">
        <f>'B-Bestandsanalyse'!$D$47</f>
        <v>Haushalte</v>
      </c>
      <c r="E265" s="404" t="str">
        <f>'B-Bestandsanalyse'!$C$175</f>
        <v>kt/a</v>
      </c>
      <c r="F265">
        <f>'A-Allgemeine Angaben'!$D$22</f>
        <v>0</v>
      </c>
      <c r="G265" s="419">
        <f>'B-Bestandsanalyse'!D186</f>
        <v>0</v>
      </c>
    </row>
    <row r="266" spans="1:7">
      <c r="A266" t="str">
        <f>'B-Bestandsanalyse'!$B$170</f>
        <v>B.13</v>
      </c>
      <c r="B266" s="404" t="str">
        <f>'B-Bestandsanalyse'!$C$173</f>
        <v>THG-Emissionen Wärmeversorgung</v>
      </c>
      <c r="C266" t="str">
        <f>'B-Bestandsanalyse'!X59</f>
        <v>Abwärme 60 bis 110 °C</v>
      </c>
      <c r="D266" s="404" t="str">
        <f>'B-Bestandsanalyse'!$D$47</f>
        <v>Haushalte</v>
      </c>
      <c r="E266" s="404" t="str">
        <f>'B-Bestandsanalyse'!$C$175</f>
        <v>kt/a</v>
      </c>
      <c r="F266">
        <f>'A-Allgemeine Angaben'!$D$22</f>
        <v>0</v>
      </c>
      <c r="G266" s="419">
        <f>'B-Bestandsanalyse'!D187</f>
        <v>0</v>
      </c>
    </row>
    <row r="267" spans="1:7">
      <c r="A267" t="str">
        <f>'B-Bestandsanalyse'!$B$170</f>
        <v>B.13</v>
      </c>
      <c r="B267" s="404" t="str">
        <f>'B-Bestandsanalyse'!$C$173</f>
        <v>THG-Emissionen Wärmeversorgung</v>
      </c>
      <c r="C267" t="str">
        <f>'B-Bestandsanalyse'!X60</f>
        <v>Abwärme &gt;= 110 °C</v>
      </c>
      <c r="D267" s="404" t="str">
        <f>'B-Bestandsanalyse'!$D$47</f>
        <v>Haushalte</v>
      </c>
      <c r="E267" s="404" t="str">
        <f>'B-Bestandsanalyse'!$C$175</f>
        <v>kt/a</v>
      </c>
      <c r="F267">
        <f>'A-Allgemeine Angaben'!$D$22</f>
        <v>0</v>
      </c>
      <c r="G267" s="419">
        <f>'B-Bestandsanalyse'!D188</f>
        <v>0</v>
      </c>
    </row>
    <row r="268" spans="1:7">
      <c r="A268" t="str">
        <f>'B-Bestandsanalyse'!$B$170</f>
        <v>B.13</v>
      </c>
      <c r="B268" s="404" t="str">
        <f>'B-Bestandsanalyse'!$C$173</f>
        <v>THG-Emissionen Wärmeversorgung</v>
      </c>
      <c r="C268" t="str">
        <f>'B-Bestandsanalyse'!X61</f>
        <v>feste Biomasse (ohne Altholz)</v>
      </c>
      <c r="D268" s="404" t="str">
        <f>'B-Bestandsanalyse'!$D$47</f>
        <v>Haushalte</v>
      </c>
      <c r="E268" s="404" t="str">
        <f>'B-Bestandsanalyse'!$C$175</f>
        <v>kt/a</v>
      </c>
      <c r="F268">
        <f>'A-Allgemeine Angaben'!$D$22</f>
        <v>0</v>
      </c>
      <c r="G268" s="419">
        <f>'B-Bestandsanalyse'!D189</f>
        <v>0</v>
      </c>
    </row>
    <row r="269" spans="1:7">
      <c r="A269" t="str">
        <f>'B-Bestandsanalyse'!$B$170</f>
        <v>B.13</v>
      </c>
      <c r="B269" s="404" t="str">
        <f>'B-Bestandsanalyse'!$C$173</f>
        <v>THG-Emissionen Wärmeversorgung</v>
      </c>
      <c r="C269" t="str">
        <f>'B-Bestandsanalyse'!X62</f>
        <v>Altholz</v>
      </c>
      <c r="D269" s="404" t="str">
        <f>'B-Bestandsanalyse'!$D$47</f>
        <v>Haushalte</v>
      </c>
      <c r="E269" s="404" t="str">
        <f>'B-Bestandsanalyse'!$C$175</f>
        <v>kt/a</v>
      </c>
      <c r="F269">
        <f>'A-Allgemeine Angaben'!$D$22</f>
        <v>0</v>
      </c>
      <c r="G269" s="419">
        <f>'B-Bestandsanalyse'!D190</f>
        <v>0</v>
      </c>
    </row>
    <row r="270" spans="1:7">
      <c r="A270" t="str">
        <f>'B-Bestandsanalyse'!$B$170</f>
        <v>B.13</v>
      </c>
      <c r="B270" s="404" t="str">
        <f>'B-Bestandsanalyse'!$C$173</f>
        <v>THG-Emissionen Wärmeversorgung</v>
      </c>
      <c r="C270" t="str">
        <f>'B-Bestandsanalyse'!X63</f>
        <v>Biogas</v>
      </c>
      <c r="D270" s="404" t="str">
        <f>'B-Bestandsanalyse'!$D$47</f>
        <v>Haushalte</v>
      </c>
      <c r="E270" s="404" t="str">
        <f>'B-Bestandsanalyse'!$C$175</f>
        <v>kt/a</v>
      </c>
      <c r="F270">
        <f>'A-Allgemeine Angaben'!$D$22</f>
        <v>0</v>
      </c>
      <c r="G270" s="419">
        <f>'B-Bestandsanalyse'!D191</f>
        <v>0</v>
      </c>
    </row>
    <row r="271" spans="1:7">
      <c r="A271" t="str">
        <f>'B-Bestandsanalyse'!$B$170</f>
        <v>B.13</v>
      </c>
      <c r="B271" s="404" t="str">
        <f>'B-Bestandsanalyse'!$C$173</f>
        <v>THG-Emissionen Wärmeversorgung</v>
      </c>
      <c r="C271" t="str">
        <f>'B-Bestandsanalyse'!X64</f>
        <v>Biomethan</v>
      </c>
      <c r="D271" s="404" t="str">
        <f>'B-Bestandsanalyse'!$D$47</f>
        <v>Haushalte</v>
      </c>
      <c r="E271" s="404" t="str">
        <f>'B-Bestandsanalyse'!$C$175</f>
        <v>kt/a</v>
      </c>
      <c r="F271">
        <f>'A-Allgemeine Angaben'!$D$22</f>
        <v>0</v>
      </c>
      <c r="G271" s="419">
        <f>'B-Bestandsanalyse'!D192</f>
        <v>0</v>
      </c>
    </row>
    <row r="272" spans="1:7">
      <c r="A272" t="str">
        <f>'B-Bestandsanalyse'!$B$170</f>
        <v>B.13</v>
      </c>
      <c r="B272" s="404" t="str">
        <f>'B-Bestandsanalyse'!$C$173</f>
        <v>THG-Emissionen Wärmeversorgung</v>
      </c>
      <c r="C272" t="str">
        <f>'B-Bestandsanalyse'!X65</f>
        <v>Deponiegas</v>
      </c>
      <c r="D272" s="404" t="str">
        <f>'B-Bestandsanalyse'!$D$47</f>
        <v>Haushalte</v>
      </c>
      <c r="E272" s="404" t="str">
        <f>'B-Bestandsanalyse'!$C$175</f>
        <v>kt/a</v>
      </c>
      <c r="F272">
        <f>'A-Allgemeine Angaben'!$D$22</f>
        <v>0</v>
      </c>
      <c r="G272" s="419">
        <f>'B-Bestandsanalyse'!D193</f>
        <v>0</v>
      </c>
    </row>
    <row r="273" spans="1:7">
      <c r="A273" t="str">
        <f>'B-Bestandsanalyse'!$B$170</f>
        <v>B.13</v>
      </c>
      <c r="B273" s="404" t="str">
        <f>'B-Bestandsanalyse'!$C$173</f>
        <v>THG-Emissionen Wärmeversorgung</v>
      </c>
      <c r="C273" t="str">
        <f>'B-Bestandsanalyse'!X66</f>
        <v>Klärgas</v>
      </c>
      <c r="D273" s="404" t="str">
        <f>'B-Bestandsanalyse'!$D$47</f>
        <v>Haushalte</v>
      </c>
      <c r="E273" s="404" t="str">
        <f>'B-Bestandsanalyse'!$C$175</f>
        <v>kt/a</v>
      </c>
      <c r="F273">
        <f>'A-Allgemeine Angaben'!$D$22</f>
        <v>0</v>
      </c>
      <c r="G273" s="419">
        <f>'B-Bestandsanalyse'!D194</f>
        <v>0</v>
      </c>
    </row>
    <row r="274" spans="1:7">
      <c r="A274" t="str">
        <f>'B-Bestandsanalyse'!$B$170</f>
        <v>B.13</v>
      </c>
      <c r="B274" s="404" t="str">
        <f>'B-Bestandsanalyse'!$C$173</f>
        <v>THG-Emissionen Wärmeversorgung</v>
      </c>
      <c r="C274" t="str">
        <f>'B-Bestandsanalyse'!X67</f>
        <v>Flüssige Biomasse</v>
      </c>
      <c r="D274" s="404" t="str">
        <f>'B-Bestandsanalyse'!$D$47</f>
        <v>Haushalte</v>
      </c>
      <c r="E274" s="404" t="str">
        <f>'B-Bestandsanalyse'!$C$175</f>
        <v>kt/a</v>
      </c>
      <c r="F274">
        <f>'A-Allgemeine Angaben'!$D$22</f>
        <v>0</v>
      </c>
      <c r="G274" s="419">
        <f>'B-Bestandsanalyse'!D195</f>
        <v>0</v>
      </c>
    </row>
    <row r="275" spans="1:7">
      <c r="A275" t="str">
        <f>'B-Bestandsanalyse'!$B$170</f>
        <v>B.13</v>
      </c>
      <c r="B275" s="404" t="str">
        <f>'B-Bestandsanalyse'!$C$173</f>
        <v>THG-Emissionen Wärmeversorgung</v>
      </c>
      <c r="C275" t="str">
        <f>'B-Bestandsanalyse'!X68</f>
        <v>Strom Wärmepumpe</v>
      </c>
      <c r="D275" s="404" t="str">
        <f>'B-Bestandsanalyse'!$D$47</f>
        <v>Haushalte</v>
      </c>
      <c r="E275" s="404" t="str">
        <f>'B-Bestandsanalyse'!$C$175</f>
        <v>kt/a</v>
      </c>
      <c r="F275">
        <f>'A-Allgemeine Angaben'!$D$22</f>
        <v>0</v>
      </c>
      <c r="G275" s="419">
        <f>'B-Bestandsanalyse'!D196</f>
        <v>0</v>
      </c>
    </row>
    <row r="276" spans="1:7">
      <c r="A276" t="str">
        <f>'B-Bestandsanalyse'!$B$170</f>
        <v>B.13</v>
      </c>
      <c r="B276" s="404" t="str">
        <f>'B-Bestandsanalyse'!$C$173</f>
        <v>THG-Emissionen Wärmeversorgung</v>
      </c>
      <c r="C276" t="str">
        <f>'B-Bestandsanalyse'!X69</f>
        <v>Strom Direktheizung</v>
      </c>
      <c r="D276" s="404" t="str">
        <f>'B-Bestandsanalyse'!$D$47</f>
        <v>Haushalte</v>
      </c>
      <c r="E276" s="404" t="str">
        <f>'B-Bestandsanalyse'!$C$175</f>
        <v>kt/a</v>
      </c>
      <c r="F276">
        <f>'A-Allgemeine Angaben'!$D$22</f>
        <v>0</v>
      </c>
      <c r="G276" s="419">
        <f>'B-Bestandsanalyse'!D197</f>
        <v>0</v>
      </c>
    </row>
    <row r="277" spans="1:7">
      <c r="A277" t="str">
        <f>'B-Bestandsanalyse'!$B$170</f>
        <v>B.13</v>
      </c>
      <c r="B277" s="404" t="str">
        <f>'B-Bestandsanalyse'!$C$173</f>
        <v>THG-Emissionen Wärmeversorgung</v>
      </c>
      <c r="C277" t="str">
        <f>'B-Bestandsanalyse'!X70</f>
        <v>Solarthermie Dach-Anlagen</v>
      </c>
      <c r="D277" s="404" t="str">
        <f>'B-Bestandsanalyse'!$D$47</f>
        <v>Haushalte</v>
      </c>
      <c r="E277" s="404" t="str">
        <f>'B-Bestandsanalyse'!$C$175</f>
        <v>kt/a</v>
      </c>
      <c r="F277">
        <f>'A-Allgemeine Angaben'!$D$22</f>
        <v>0</v>
      </c>
      <c r="G277" s="419">
        <f>'B-Bestandsanalyse'!D198</f>
        <v>0</v>
      </c>
    </row>
    <row r="278" spans="1:7">
      <c r="A278" t="str">
        <f>'B-Bestandsanalyse'!$B$170</f>
        <v>B.13</v>
      </c>
      <c r="B278" s="404" t="str">
        <f>'B-Bestandsanalyse'!$C$173</f>
        <v>THG-Emissionen Wärmeversorgung</v>
      </c>
      <c r="C278" t="str">
        <f>'B-Bestandsanalyse'!X71</f>
        <v>Solarthermie Freiflächenanlagen</v>
      </c>
      <c r="D278" s="404" t="str">
        <f>'B-Bestandsanalyse'!$D$47</f>
        <v>Haushalte</v>
      </c>
      <c r="E278" s="404" t="str">
        <f>'B-Bestandsanalyse'!$C$175</f>
        <v>kt/a</v>
      </c>
      <c r="F278">
        <f>'A-Allgemeine Angaben'!$D$22</f>
        <v>0</v>
      </c>
      <c r="G278" s="419">
        <f>'B-Bestandsanalyse'!D199</f>
        <v>0</v>
      </c>
    </row>
    <row r="279" spans="1:7">
      <c r="A279" t="str">
        <f>'B-Bestandsanalyse'!$B$170</f>
        <v>B.13</v>
      </c>
      <c r="B279" s="404" t="str">
        <f>'B-Bestandsanalyse'!$C$173</f>
        <v>THG-Emissionen Wärmeversorgung</v>
      </c>
      <c r="C279" t="str">
        <f>'B-Bestandsanalyse'!X72</f>
        <v>Oberflächennahe Geothermie</v>
      </c>
      <c r="D279" s="404" t="str">
        <f>'B-Bestandsanalyse'!$D$47</f>
        <v>Haushalte</v>
      </c>
      <c r="E279" s="404" t="str">
        <f>'B-Bestandsanalyse'!$C$175</f>
        <v>kt/a</v>
      </c>
      <c r="F279">
        <f>'A-Allgemeine Angaben'!$D$22</f>
        <v>0</v>
      </c>
      <c r="G279" s="419">
        <f>'B-Bestandsanalyse'!D200</f>
        <v>0</v>
      </c>
    </row>
    <row r="280" spans="1:7">
      <c r="A280" t="str">
        <f>'B-Bestandsanalyse'!$B$170</f>
        <v>B.13</v>
      </c>
      <c r="B280" s="404" t="str">
        <f>'B-Bestandsanalyse'!$C$173</f>
        <v>THG-Emissionen Wärmeversorgung</v>
      </c>
      <c r="C280" t="str">
        <f>'B-Bestandsanalyse'!X73</f>
        <v>Tiefe Geothermie</v>
      </c>
      <c r="D280" s="404" t="str">
        <f>'B-Bestandsanalyse'!$D$47</f>
        <v>Haushalte</v>
      </c>
      <c r="E280" s="404" t="str">
        <f>'B-Bestandsanalyse'!$C$175</f>
        <v>kt/a</v>
      </c>
      <c r="F280">
        <f>'A-Allgemeine Angaben'!$D$22</f>
        <v>0</v>
      </c>
      <c r="G280" s="419">
        <f>'B-Bestandsanalyse'!D201</f>
        <v>0</v>
      </c>
    </row>
    <row r="281" spans="1:7">
      <c r="A281" t="str">
        <f>'B-Bestandsanalyse'!$B$170</f>
        <v>B.13</v>
      </c>
      <c r="B281" s="404" t="str">
        <f>'B-Bestandsanalyse'!$C$173</f>
        <v>THG-Emissionen Wärmeversorgung</v>
      </c>
      <c r="C281" t="str">
        <f>'B-Bestandsanalyse'!X74</f>
        <v>Oberflächengewässern</v>
      </c>
      <c r="D281" s="404" t="str">
        <f>'B-Bestandsanalyse'!$D$47</f>
        <v>Haushalte</v>
      </c>
      <c r="E281" s="404" t="str">
        <f>'B-Bestandsanalyse'!$C$175</f>
        <v>kt/a</v>
      </c>
      <c r="F281">
        <f>'A-Allgemeine Angaben'!$D$22</f>
        <v>0</v>
      </c>
      <c r="G281" s="419">
        <f>'B-Bestandsanalyse'!D202</f>
        <v>0</v>
      </c>
    </row>
    <row r="282" spans="1:7">
      <c r="A282" t="str">
        <f>'B-Bestandsanalyse'!$B$170</f>
        <v>B.13</v>
      </c>
      <c r="B282" s="404" t="str">
        <f>'B-Bestandsanalyse'!$C$173</f>
        <v>THG-Emissionen Wärmeversorgung</v>
      </c>
      <c r="C282" t="str">
        <f>'B-Bestandsanalyse'!X75</f>
        <v>Grubenwasser</v>
      </c>
      <c r="D282" s="404" t="str">
        <f>'B-Bestandsanalyse'!$D$47</f>
        <v>Haushalte</v>
      </c>
      <c r="E282" s="404" t="str">
        <f>'B-Bestandsanalyse'!$C$175</f>
        <v>kt/a</v>
      </c>
      <c r="F282">
        <f>'A-Allgemeine Angaben'!$D$22</f>
        <v>0</v>
      </c>
      <c r="G282" s="419">
        <f>'B-Bestandsanalyse'!D203</f>
        <v>0</v>
      </c>
    </row>
    <row r="283" spans="1:7">
      <c r="A283" t="str">
        <f>'B-Bestandsanalyse'!$B$170</f>
        <v>B.13</v>
      </c>
      <c r="B283" s="404" t="str">
        <f>'B-Bestandsanalyse'!$C$173</f>
        <v>THG-Emissionen Wärmeversorgung</v>
      </c>
      <c r="C283" t="str">
        <f>'B-Bestandsanalyse'!X76</f>
        <v>Luft</v>
      </c>
      <c r="D283" s="404" t="str">
        <f>'B-Bestandsanalyse'!$D$47</f>
        <v>Haushalte</v>
      </c>
      <c r="E283" s="404" t="str">
        <f>'B-Bestandsanalyse'!$C$175</f>
        <v>kt/a</v>
      </c>
      <c r="F283">
        <f>'A-Allgemeine Angaben'!$D$22</f>
        <v>0</v>
      </c>
      <c r="G283" s="419">
        <f>'B-Bestandsanalyse'!D204</f>
        <v>0</v>
      </c>
    </row>
    <row r="284" spans="1:7">
      <c r="A284" t="str">
        <f>'B-Bestandsanalyse'!$B$170</f>
        <v>B.13</v>
      </c>
      <c r="B284" s="404" t="str">
        <f>'B-Bestandsanalyse'!$C$173</f>
        <v>THG-Emissionen Wärmeversorgung</v>
      </c>
      <c r="C284" t="str">
        <f>'B-Bestandsanalyse'!X77</f>
        <v>Abwasser</v>
      </c>
      <c r="D284" s="404" t="str">
        <f>'B-Bestandsanalyse'!$D$47</f>
        <v>Haushalte</v>
      </c>
      <c r="E284" s="404" t="str">
        <f>'B-Bestandsanalyse'!$C$175</f>
        <v>kt/a</v>
      </c>
      <c r="F284">
        <f>'A-Allgemeine Angaben'!$D$22</f>
        <v>0</v>
      </c>
      <c r="G284" s="419">
        <f>'B-Bestandsanalyse'!D205</f>
        <v>0</v>
      </c>
    </row>
    <row r="285" spans="1:7">
      <c r="A285" t="str">
        <f>'B-Bestandsanalyse'!$B$170</f>
        <v>B.13</v>
      </c>
      <c r="B285" s="404" t="str">
        <f>'B-Bestandsanalyse'!$C$173</f>
        <v>THG-Emissionen Wärmeversorgung</v>
      </c>
      <c r="C285" t="str">
        <f>'B-Bestandsanalyse'!X78</f>
        <v>Sonstige fossile Brennstoffe</v>
      </c>
      <c r="D285" s="404" t="str">
        <f>'B-Bestandsanalyse'!$D$47</f>
        <v>Haushalte</v>
      </c>
      <c r="E285" s="404" t="str">
        <f>'B-Bestandsanalyse'!$C$175</f>
        <v>kt/a</v>
      </c>
      <c r="F285">
        <f>'A-Allgemeine Angaben'!$D$22</f>
        <v>0</v>
      </c>
      <c r="G285" s="419">
        <f>'B-Bestandsanalyse'!D206</f>
        <v>0</v>
      </c>
    </row>
    <row r="286" spans="1:7">
      <c r="A286" t="str">
        <f>'B-Bestandsanalyse'!$B$170</f>
        <v>B.13</v>
      </c>
      <c r="B286" s="404" t="str">
        <f>'B-Bestandsanalyse'!$C$173</f>
        <v>THG-Emissionen Wärmeversorgung</v>
      </c>
      <c r="C286" t="str">
        <f>'B-Bestandsanalyse'!X79</f>
        <v>Sonstige erneuerbare Energien</v>
      </c>
      <c r="D286" s="404" t="str">
        <f>'B-Bestandsanalyse'!$D$47</f>
        <v>Haushalte</v>
      </c>
      <c r="E286" s="404" t="str">
        <f>'B-Bestandsanalyse'!$C$175</f>
        <v>kt/a</v>
      </c>
      <c r="F286">
        <f>'A-Allgemeine Angaben'!$D$22</f>
        <v>0</v>
      </c>
      <c r="G286" s="419">
        <f>'B-Bestandsanalyse'!D207</f>
        <v>0</v>
      </c>
    </row>
    <row r="287" spans="1:7">
      <c r="A287" t="str">
        <f>'B-Bestandsanalyse'!$B$170</f>
        <v>B.13</v>
      </c>
      <c r="B287" s="404" t="str">
        <f>'B-Bestandsanalyse'!$C$173</f>
        <v>THG-Emissionen Wärmeversorgung</v>
      </c>
      <c r="D287" s="404" t="str">
        <f>'B-Bestandsanalyse'!$D$47</f>
        <v>Haushalte</v>
      </c>
      <c r="E287" s="404" t="str">
        <f>'B-Bestandsanalyse'!$C$175</f>
        <v>kt/a</v>
      </c>
      <c r="F287">
        <f>'A-Allgemeine Angaben'!$D$22</f>
        <v>0</v>
      </c>
      <c r="G287" s="419">
        <f>'B-Bestandsanalyse'!D208</f>
        <v>0</v>
      </c>
    </row>
    <row r="288" spans="1:7">
      <c r="A288" t="str">
        <f>'B-Bestandsanalyse'!$B$170</f>
        <v>B.13</v>
      </c>
      <c r="B288" s="404" t="str">
        <f>'B-Bestandsanalyse'!$C$173</f>
        <v>THG-Emissionen Wärmeversorgung</v>
      </c>
      <c r="C288" t="str">
        <f>'B-Bestandsanalyse'!X48</f>
        <v>Braunkohle</v>
      </c>
      <c r="D288" s="404" t="str">
        <f>'B-Bestandsanalyse'!$E$47</f>
        <v>GHD</v>
      </c>
      <c r="E288" s="404" t="str">
        <f>'B-Bestandsanalyse'!$C$175</f>
        <v>kt/a</v>
      </c>
      <c r="F288">
        <f>'A-Allgemeine Angaben'!$D$22</f>
        <v>0</v>
      </c>
      <c r="G288" s="419">
        <f>'B-Bestandsanalyse'!E176</f>
        <v>0</v>
      </c>
    </row>
    <row r="289" spans="1:7">
      <c r="A289" t="str">
        <f>'B-Bestandsanalyse'!$B$170</f>
        <v>B.13</v>
      </c>
      <c r="B289" s="404" t="str">
        <f>'B-Bestandsanalyse'!$C$173</f>
        <v>THG-Emissionen Wärmeversorgung</v>
      </c>
      <c r="C289" t="str">
        <f>'B-Bestandsanalyse'!X49</f>
        <v>Steinkohle</v>
      </c>
      <c r="D289" s="404" t="str">
        <f>'B-Bestandsanalyse'!$E$47</f>
        <v>GHD</v>
      </c>
      <c r="E289" s="404" t="str">
        <f>'B-Bestandsanalyse'!$C$175</f>
        <v>kt/a</v>
      </c>
      <c r="F289">
        <f>'A-Allgemeine Angaben'!$D$22</f>
        <v>0</v>
      </c>
      <c r="G289" s="419">
        <f>'B-Bestandsanalyse'!E177</f>
        <v>0</v>
      </c>
    </row>
    <row r="290" spans="1:7">
      <c r="A290" t="str">
        <f>'B-Bestandsanalyse'!$B$170</f>
        <v>B.13</v>
      </c>
      <c r="B290" s="404" t="str">
        <f>'B-Bestandsanalyse'!$C$173</f>
        <v>THG-Emissionen Wärmeversorgung</v>
      </c>
      <c r="C290" t="str">
        <f>'B-Bestandsanalyse'!X50</f>
        <v>Erdgas</v>
      </c>
      <c r="D290" s="404" t="str">
        <f>'B-Bestandsanalyse'!$E$47</f>
        <v>GHD</v>
      </c>
      <c r="E290" s="404" t="str">
        <f>'B-Bestandsanalyse'!$C$175</f>
        <v>kt/a</v>
      </c>
      <c r="F290">
        <f>'A-Allgemeine Angaben'!$D$22</f>
        <v>0</v>
      </c>
      <c r="G290" s="419">
        <f>'B-Bestandsanalyse'!E178</f>
        <v>0</v>
      </c>
    </row>
    <row r="291" spans="1:7">
      <c r="A291" t="str">
        <f>'B-Bestandsanalyse'!$B$170</f>
        <v>B.13</v>
      </c>
      <c r="B291" s="404" t="str">
        <f>'B-Bestandsanalyse'!$C$173</f>
        <v>THG-Emissionen Wärmeversorgung</v>
      </c>
      <c r="C291" t="str">
        <f>'B-Bestandsanalyse'!X51</f>
        <v>Flüssiggas</v>
      </c>
      <c r="D291" s="404" t="str">
        <f>'B-Bestandsanalyse'!$E$47</f>
        <v>GHD</v>
      </c>
      <c r="E291" s="404" t="str">
        <f>'B-Bestandsanalyse'!$C$175</f>
        <v>kt/a</v>
      </c>
      <c r="F291">
        <f>'A-Allgemeine Angaben'!$D$22</f>
        <v>0</v>
      </c>
      <c r="G291" s="419">
        <f>'B-Bestandsanalyse'!E179</f>
        <v>0</v>
      </c>
    </row>
    <row r="292" spans="1:7">
      <c r="A292" t="str">
        <f>'B-Bestandsanalyse'!$B$170</f>
        <v>B.13</v>
      </c>
      <c r="B292" s="404" t="str">
        <f>'B-Bestandsanalyse'!$C$173</f>
        <v>THG-Emissionen Wärmeversorgung</v>
      </c>
      <c r="C292" t="str">
        <f>'B-Bestandsanalyse'!X52</f>
        <v>Heizöl</v>
      </c>
      <c r="D292" s="404" t="str">
        <f>'B-Bestandsanalyse'!$E$47</f>
        <v>GHD</v>
      </c>
      <c r="E292" s="404" t="str">
        <f>'B-Bestandsanalyse'!$C$175</f>
        <v>kt/a</v>
      </c>
      <c r="F292">
        <f>'A-Allgemeine Angaben'!$D$22</f>
        <v>0</v>
      </c>
      <c r="G292" s="419">
        <f>'B-Bestandsanalyse'!E180</f>
        <v>0</v>
      </c>
    </row>
    <row r="293" spans="1:7">
      <c r="A293" t="str">
        <f>'B-Bestandsanalyse'!$B$170</f>
        <v>B.13</v>
      </c>
      <c r="B293" s="404" t="str">
        <f>'B-Bestandsanalyse'!$C$173</f>
        <v>THG-Emissionen Wärmeversorgung</v>
      </c>
      <c r="C293" t="str">
        <f>'B-Bestandsanalyse'!X53</f>
        <v>Wasserstoff</v>
      </c>
      <c r="D293" s="404" t="str">
        <f>'B-Bestandsanalyse'!$E$47</f>
        <v>GHD</v>
      </c>
      <c r="E293" s="404" t="str">
        <f>'B-Bestandsanalyse'!$C$175</f>
        <v>kt/a</v>
      </c>
      <c r="F293">
        <f>'A-Allgemeine Angaben'!$D$22</f>
        <v>0</v>
      </c>
      <c r="G293" s="419">
        <f>'B-Bestandsanalyse'!E181</f>
        <v>0</v>
      </c>
    </row>
    <row r="294" spans="1:7">
      <c r="A294" t="str">
        <f>'B-Bestandsanalyse'!$B$170</f>
        <v>B.13</v>
      </c>
      <c r="B294" s="404" t="str">
        <f>'B-Bestandsanalyse'!$C$173</f>
        <v>THG-Emissionen Wärmeversorgung</v>
      </c>
      <c r="C294" t="str">
        <f>'B-Bestandsanalyse'!X54</f>
        <v>Wasserstoffderivate</v>
      </c>
      <c r="D294" s="404" t="str">
        <f>'B-Bestandsanalyse'!$E$47</f>
        <v>GHD</v>
      </c>
      <c r="E294" s="404" t="str">
        <f>'B-Bestandsanalyse'!$C$175</f>
        <v>kt/a</v>
      </c>
      <c r="F294">
        <f>'A-Allgemeine Angaben'!$D$22</f>
        <v>0</v>
      </c>
      <c r="G294" s="419">
        <f>'B-Bestandsanalyse'!E182</f>
        <v>0</v>
      </c>
    </row>
    <row r="295" spans="1:7">
      <c r="A295" t="str">
        <f>'B-Bestandsanalyse'!$B$170</f>
        <v>B.13</v>
      </c>
      <c r="B295" s="404" t="str">
        <f>'B-Bestandsanalyse'!$C$173</f>
        <v>THG-Emissionen Wärmeversorgung</v>
      </c>
      <c r="C295" t="str">
        <f>'B-Bestandsanalyse'!X55</f>
        <v>Grubengas</v>
      </c>
      <c r="D295" s="404" t="str">
        <f>'B-Bestandsanalyse'!$E$47</f>
        <v>GHD</v>
      </c>
      <c r="E295" s="404" t="str">
        <f>'B-Bestandsanalyse'!$C$175</f>
        <v>kt/a</v>
      </c>
      <c r="F295">
        <f>'A-Allgemeine Angaben'!$D$22</f>
        <v>0</v>
      </c>
      <c r="G295" s="419">
        <f>'B-Bestandsanalyse'!E183</f>
        <v>0</v>
      </c>
    </row>
    <row r="296" spans="1:7">
      <c r="A296" t="str">
        <f>'B-Bestandsanalyse'!$B$170</f>
        <v>B.13</v>
      </c>
      <c r="B296" s="404" t="str">
        <f>'B-Bestandsanalyse'!$C$173</f>
        <v>THG-Emissionen Wärmeversorgung</v>
      </c>
      <c r="C296" t="str">
        <f>'B-Bestandsanalyse'!X56</f>
        <v>Nicht biogener Abfall</v>
      </c>
      <c r="D296" s="404" t="str">
        <f>'B-Bestandsanalyse'!$E$47</f>
        <v>GHD</v>
      </c>
      <c r="E296" s="404" t="str">
        <f>'B-Bestandsanalyse'!$C$175</f>
        <v>kt/a</v>
      </c>
      <c r="F296">
        <f>'A-Allgemeine Angaben'!$D$22</f>
        <v>0</v>
      </c>
      <c r="G296" s="419">
        <f>'B-Bestandsanalyse'!E184</f>
        <v>0</v>
      </c>
    </row>
    <row r="297" spans="1:7">
      <c r="A297" t="str">
        <f>'B-Bestandsanalyse'!$B$170</f>
        <v>B.13</v>
      </c>
      <c r="B297" s="404" t="str">
        <f>'B-Bestandsanalyse'!$C$173</f>
        <v>THG-Emissionen Wärmeversorgung</v>
      </c>
      <c r="C297" t="str">
        <f>'B-Bestandsanalyse'!X57</f>
        <v>Biogener Abfall</v>
      </c>
      <c r="D297" s="404" t="str">
        <f>'B-Bestandsanalyse'!$E$47</f>
        <v>GHD</v>
      </c>
      <c r="E297" s="404" t="str">
        <f>'B-Bestandsanalyse'!$C$175</f>
        <v>kt/a</v>
      </c>
      <c r="F297">
        <f>'A-Allgemeine Angaben'!$D$22</f>
        <v>0</v>
      </c>
      <c r="G297" s="419">
        <f>'B-Bestandsanalyse'!E185</f>
        <v>0</v>
      </c>
    </row>
    <row r="298" spans="1:7">
      <c r="A298" t="str">
        <f>'B-Bestandsanalyse'!$B$170</f>
        <v>B.13</v>
      </c>
      <c r="B298" s="404" t="str">
        <f>'B-Bestandsanalyse'!$C$173</f>
        <v>THG-Emissionen Wärmeversorgung</v>
      </c>
      <c r="C298" t="str">
        <f>'B-Bestandsanalyse'!X58</f>
        <v>Abwärme &lt; 60 °C</v>
      </c>
      <c r="D298" s="404" t="str">
        <f>'B-Bestandsanalyse'!$E$47</f>
        <v>GHD</v>
      </c>
      <c r="E298" s="404" t="str">
        <f>'B-Bestandsanalyse'!$C$175</f>
        <v>kt/a</v>
      </c>
      <c r="F298">
        <f>'A-Allgemeine Angaben'!$D$22</f>
        <v>0</v>
      </c>
      <c r="G298" s="419">
        <f>'B-Bestandsanalyse'!E186</f>
        <v>0</v>
      </c>
    </row>
    <row r="299" spans="1:7">
      <c r="A299" t="str">
        <f>'B-Bestandsanalyse'!$B$170</f>
        <v>B.13</v>
      </c>
      <c r="B299" s="404" t="str">
        <f>'B-Bestandsanalyse'!$C$173</f>
        <v>THG-Emissionen Wärmeversorgung</v>
      </c>
      <c r="C299" t="str">
        <f>'B-Bestandsanalyse'!X59</f>
        <v>Abwärme 60 bis 110 °C</v>
      </c>
      <c r="D299" s="404" t="str">
        <f>'B-Bestandsanalyse'!$E$47</f>
        <v>GHD</v>
      </c>
      <c r="E299" s="404" t="str">
        <f>'B-Bestandsanalyse'!$C$175</f>
        <v>kt/a</v>
      </c>
      <c r="F299">
        <f>'A-Allgemeine Angaben'!$D$22</f>
        <v>0</v>
      </c>
      <c r="G299" s="419">
        <f>'B-Bestandsanalyse'!E187</f>
        <v>0</v>
      </c>
    </row>
    <row r="300" spans="1:7">
      <c r="A300" t="str">
        <f>'B-Bestandsanalyse'!$B$170</f>
        <v>B.13</v>
      </c>
      <c r="B300" s="404" t="str">
        <f>'B-Bestandsanalyse'!$C$173</f>
        <v>THG-Emissionen Wärmeversorgung</v>
      </c>
      <c r="C300" t="str">
        <f>'B-Bestandsanalyse'!X61</f>
        <v>feste Biomasse (ohne Altholz)</v>
      </c>
      <c r="D300" s="404" t="str">
        <f>'B-Bestandsanalyse'!$E$47</f>
        <v>GHD</v>
      </c>
      <c r="E300" s="404" t="str">
        <f>'B-Bestandsanalyse'!$C$175</f>
        <v>kt/a</v>
      </c>
      <c r="F300">
        <f>'A-Allgemeine Angaben'!$D$22</f>
        <v>0</v>
      </c>
      <c r="G300" s="419">
        <f>'B-Bestandsanalyse'!E189</f>
        <v>0</v>
      </c>
    </row>
    <row r="301" spans="1:7">
      <c r="A301" t="str">
        <f>'B-Bestandsanalyse'!$B$170</f>
        <v>B.13</v>
      </c>
      <c r="B301" s="404" t="str">
        <f>'B-Bestandsanalyse'!$C$173</f>
        <v>THG-Emissionen Wärmeversorgung</v>
      </c>
      <c r="C301" t="str">
        <f>'B-Bestandsanalyse'!X62</f>
        <v>Altholz</v>
      </c>
      <c r="D301" s="404" t="str">
        <f>'B-Bestandsanalyse'!$E$47</f>
        <v>GHD</v>
      </c>
      <c r="E301" s="404" t="str">
        <f>'B-Bestandsanalyse'!$C$175</f>
        <v>kt/a</v>
      </c>
      <c r="F301">
        <f>'A-Allgemeine Angaben'!$D$22</f>
        <v>0</v>
      </c>
      <c r="G301" s="419">
        <f>'B-Bestandsanalyse'!E190</f>
        <v>0</v>
      </c>
    </row>
    <row r="302" spans="1:7">
      <c r="A302" t="str">
        <f>'B-Bestandsanalyse'!$B$170</f>
        <v>B.13</v>
      </c>
      <c r="B302" s="404" t="str">
        <f>'B-Bestandsanalyse'!$C$173</f>
        <v>THG-Emissionen Wärmeversorgung</v>
      </c>
      <c r="C302" t="str">
        <f>'B-Bestandsanalyse'!X63</f>
        <v>Biogas</v>
      </c>
      <c r="D302" s="404" t="str">
        <f>'B-Bestandsanalyse'!$E$47</f>
        <v>GHD</v>
      </c>
      <c r="E302" s="404" t="str">
        <f>'B-Bestandsanalyse'!$C$175</f>
        <v>kt/a</v>
      </c>
      <c r="F302">
        <f>'A-Allgemeine Angaben'!$D$22</f>
        <v>0</v>
      </c>
      <c r="G302" s="419">
        <f>'B-Bestandsanalyse'!E191</f>
        <v>0</v>
      </c>
    </row>
    <row r="303" spans="1:7">
      <c r="A303" t="str">
        <f>'B-Bestandsanalyse'!$B$170</f>
        <v>B.13</v>
      </c>
      <c r="B303" s="404" t="str">
        <f>'B-Bestandsanalyse'!$C$173</f>
        <v>THG-Emissionen Wärmeversorgung</v>
      </c>
      <c r="C303" t="str">
        <f>'B-Bestandsanalyse'!X64</f>
        <v>Biomethan</v>
      </c>
      <c r="D303" s="404" t="str">
        <f>'B-Bestandsanalyse'!$E$47</f>
        <v>GHD</v>
      </c>
      <c r="E303" s="404" t="str">
        <f>'B-Bestandsanalyse'!$C$175</f>
        <v>kt/a</v>
      </c>
      <c r="F303">
        <f>'A-Allgemeine Angaben'!$D$22</f>
        <v>0</v>
      </c>
      <c r="G303" s="419">
        <f>'B-Bestandsanalyse'!E192</f>
        <v>0</v>
      </c>
    </row>
    <row r="304" spans="1:7">
      <c r="A304" t="str">
        <f>'B-Bestandsanalyse'!$B$170</f>
        <v>B.13</v>
      </c>
      <c r="B304" s="404" t="str">
        <f>'B-Bestandsanalyse'!$C$173</f>
        <v>THG-Emissionen Wärmeversorgung</v>
      </c>
      <c r="C304" t="str">
        <f>'B-Bestandsanalyse'!X65</f>
        <v>Deponiegas</v>
      </c>
      <c r="D304" s="404" t="str">
        <f>'B-Bestandsanalyse'!$E$47</f>
        <v>GHD</v>
      </c>
      <c r="E304" s="404" t="str">
        <f>'B-Bestandsanalyse'!$C$175</f>
        <v>kt/a</v>
      </c>
      <c r="F304">
        <f>'A-Allgemeine Angaben'!$D$22</f>
        <v>0</v>
      </c>
      <c r="G304" s="419">
        <f>'B-Bestandsanalyse'!E193</f>
        <v>0</v>
      </c>
    </row>
    <row r="305" spans="1:7">
      <c r="A305" t="str">
        <f>'B-Bestandsanalyse'!$B$170</f>
        <v>B.13</v>
      </c>
      <c r="B305" s="404" t="str">
        <f>'B-Bestandsanalyse'!$C$173</f>
        <v>THG-Emissionen Wärmeversorgung</v>
      </c>
      <c r="C305" t="str">
        <f>'B-Bestandsanalyse'!X66</f>
        <v>Klärgas</v>
      </c>
      <c r="D305" s="404" t="str">
        <f>'B-Bestandsanalyse'!$E$47</f>
        <v>GHD</v>
      </c>
      <c r="E305" s="404" t="str">
        <f>'B-Bestandsanalyse'!$C$175</f>
        <v>kt/a</v>
      </c>
      <c r="F305">
        <f>'A-Allgemeine Angaben'!$D$22</f>
        <v>0</v>
      </c>
      <c r="G305" s="419">
        <f>'B-Bestandsanalyse'!E194</f>
        <v>0</v>
      </c>
    </row>
    <row r="306" spans="1:7">
      <c r="A306" t="str">
        <f>'B-Bestandsanalyse'!$B$170</f>
        <v>B.13</v>
      </c>
      <c r="B306" s="404" t="str">
        <f>'B-Bestandsanalyse'!$C$173</f>
        <v>THG-Emissionen Wärmeversorgung</v>
      </c>
      <c r="C306" t="str">
        <f>'B-Bestandsanalyse'!X67</f>
        <v>Flüssige Biomasse</v>
      </c>
      <c r="D306" s="404" t="str">
        <f>'B-Bestandsanalyse'!$E$47</f>
        <v>GHD</v>
      </c>
      <c r="E306" s="404" t="str">
        <f>'B-Bestandsanalyse'!$C$175</f>
        <v>kt/a</v>
      </c>
      <c r="F306">
        <f>'A-Allgemeine Angaben'!$D$22</f>
        <v>0</v>
      </c>
      <c r="G306" s="419">
        <f>'B-Bestandsanalyse'!E195</f>
        <v>0</v>
      </c>
    </row>
    <row r="307" spans="1:7">
      <c r="A307" t="str">
        <f>'B-Bestandsanalyse'!$B$170</f>
        <v>B.13</v>
      </c>
      <c r="B307" s="404" t="str">
        <f>'B-Bestandsanalyse'!$C$173</f>
        <v>THG-Emissionen Wärmeversorgung</v>
      </c>
      <c r="C307" t="str">
        <f>'B-Bestandsanalyse'!X68</f>
        <v>Strom Wärmepumpe</v>
      </c>
      <c r="D307" s="404" t="str">
        <f>'B-Bestandsanalyse'!$E$47</f>
        <v>GHD</v>
      </c>
      <c r="E307" s="404" t="str">
        <f>'B-Bestandsanalyse'!$C$175</f>
        <v>kt/a</v>
      </c>
      <c r="F307">
        <f>'A-Allgemeine Angaben'!$D$22</f>
        <v>0</v>
      </c>
      <c r="G307" s="419">
        <f>'B-Bestandsanalyse'!E196</f>
        <v>0</v>
      </c>
    </row>
    <row r="308" spans="1:7">
      <c r="A308" t="str">
        <f>'B-Bestandsanalyse'!$B$170</f>
        <v>B.13</v>
      </c>
      <c r="B308" s="404" t="str">
        <f>'B-Bestandsanalyse'!$C$173</f>
        <v>THG-Emissionen Wärmeversorgung</v>
      </c>
      <c r="C308" t="str">
        <f>'B-Bestandsanalyse'!X69</f>
        <v>Strom Direktheizung</v>
      </c>
      <c r="D308" s="404" t="str">
        <f>'B-Bestandsanalyse'!$E$47</f>
        <v>GHD</v>
      </c>
      <c r="E308" s="404" t="str">
        <f>'B-Bestandsanalyse'!$C$175</f>
        <v>kt/a</v>
      </c>
      <c r="F308">
        <f>'A-Allgemeine Angaben'!$D$22</f>
        <v>0</v>
      </c>
      <c r="G308" s="419">
        <f>'B-Bestandsanalyse'!E197</f>
        <v>0</v>
      </c>
    </row>
    <row r="309" spans="1:7">
      <c r="A309" t="str">
        <f>'B-Bestandsanalyse'!$B$170</f>
        <v>B.13</v>
      </c>
      <c r="B309" s="404" t="str">
        <f>'B-Bestandsanalyse'!$C$173</f>
        <v>THG-Emissionen Wärmeversorgung</v>
      </c>
      <c r="C309" t="str">
        <f>'B-Bestandsanalyse'!X70</f>
        <v>Solarthermie Dach-Anlagen</v>
      </c>
      <c r="D309" s="404" t="str">
        <f>'B-Bestandsanalyse'!$E$47</f>
        <v>GHD</v>
      </c>
      <c r="E309" s="404" t="str">
        <f>'B-Bestandsanalyse'!$C$175</f>
        <v>kt/a</v>
      </c>
      <c r="F309">
        <f>'A-Allgemeine Angaben'!$D$22</f>
        <v>0</v>
      </c>
      <c r="G309" s="419">
        <f>'B-Bestandsanalyse'!E198</f>
        <v>0</v>
      </c>
    </row>
    <row r="310" spans="1:7">
      <c r="A310" t="str">
        <f>'B-Bestandsanalyse'!$B$170</f>
        <v>B.13</v>
      </c>
      <c r="B310" s="404" t="str">
        <f>'B-Bestandsanalyse'!$C$173</f>
        <v>THG-Emissionen Wärmeversorgung</v>
      </c>
      <c r="C310" t="str">
        <f>'B-Bestandsanalyse'!X71</f>
        <v>Solarthermie Freiflächenanlagen</v>
      </c>
      <c r="D310" s="404" t="str">
        <f>'B-Bestandsanalyse'!$E$47</f>
        <v>GHD</v>
      </c>
      <c r="E310" s="404" t="str">
        <f>'B-Bestandsanalyse'!$C$175</f>
        <v>kt/a</v>
      </c>
      <c r="F310">
        <f>'A-Allgemeine Angaben'!$D$22</f>
        <v>0</v>
      </c>
      <c r="G310" s="419">
        <f>'B-Bestandsanalyse'!E199</f>
        <v>0</v>
      </c>
    </row>
    <row r="311" spans="1:7">
      <c r="A311" t="str">
        <f>'B-Bestandsanalyse'!$B$170</f>
        <v>B.13</v>
      </c>
      <c r="B311" s="404" t="str">
        <f>'B-Bestandsanalyse'!$C$173</f>
        <v>THG-Emissionen Wärmeversorgung</v>
      </c>
      <c r="C311" t="str">
        <f>'B-Bestandsanalyse'!X72</f>
        <v>Oberflächennahe Geothermie</v>
      </c>
      <c r="D311" s="404" t="str">
        <f>'B-Bestandsanalyse'!$E$47</f>
        <v>GHD</v>
      </c>
      <c r="E311" s="404" t="str">
        <f>'B-Bestandsanalyse'!$C$175</f>
        <v>kt/a</v>
      </c>
      <c r="F311">
        <f>'A-Allgemeine Angaben'!$D$22</f>
        <v>0</v>
      </c>
      <c r="G311" s="419">
        <f>'B-Bestandsanalyse'!E200</f>
        <v>0</v>
      </c>
    </row>
    <row r="312" spans="1:7">
      <c r="A312" t="str">
        <f>'B-Bestandsanalyse'!$B$170</f>
        <v>B.13</v>
      </c>
      <c r="B312" s="404" t="str">
        <f>'B-Bestandsanalyse'!$C$173</f>
        <v>THG-Emissionen Wärmeversorgung</v>
      </c>
      <c r="C312" t="str">
        <f>'B-Bestandsanalyse'!X73</f>
        <v>Tiefe Geothermie</v>
      </c>
      <c r="D312" s="404" t="str">
        <f>'B-Bestandsanalyse'!$E$47</f>
        <v>GHD</v>
      </c>
      <c r="E312" s="404" t="str">
        <f>'B-Bestandsanalyse'!$C$175</f>
        <v>kt/a</v>
      </c>
      <c r="F312">
        <f>'A-Allgemeine Angaben'!$D$22</f>
        <v>0</v>
      </c>
      <c r="G312" s="419">
        <f>'B-Bestandsanalyse'!E201</f>
        <v>0</v>
      </c>
    </row>
    <row r="313" spans="1:7">
      <c r="A313" t="str">
        <f>'B-Bestandsanalyse'!$B$170</f>
        <v>B.13</v>
      </c>
      <c r="B313" s="404" t="str">
        <f>'B-Bestandsanalyse'!$C$173</f>
        <v>THG-Emissionen Wärmeversorgung</v>
      </c>
      <c r="C313" t="str">
        <f>'B-Bestandsanalyse'!X74</f>
        <v>Oberflächengewässern</v>
      </c>
      <c r="D313" s="404" t="str">
        <f>'B-Bestandsanalyse'!$E$47</f>
        <v>GHD</v>
      </c>
      <c r="E313" s="404" t="str">
        <f>'B-Bestandsanalyse'!$C$175</f>
        <v>kt/a</v>
      </c>
      <c r="F313">
        <f>'A-Allgemeine Angaben'!$D$22</f>
        <v>0</v>
      </c>
      <c r="G313" s="419">
        <f>'B-Bestandsanalyse'!E202</f>
        <v>0</v>
      </c>
    </row>
    <row r="314" spans="1:7">
      <c r="A314" t="str">
        <f>'B-Bestandsanalyse'!$B$170</f>
        <v>B.13</v>
      </c>
      <c r="B314" s="404" t="str">
        <f>'B-Bestandsanalyse'!$C$173</f>
        <v>THG-Emissionen Wärmeversorgung</v>
      </c>
      <c r="C314" t="str">
        <f>'B-Bestandsanalyse'!X75</f>
        <v>Grubenwasser</v>
      </c>
      <c r="D314" s="404" t="str">
        <f>'B-Bestandsanalyse'!$E$47</f>
        <v>GHD</v>
      </c>
      <c r="E314" s="404" t="str">
        <f>'B-Bestandsanalyse'!$C$175</f>
        <v>kt/a</v>
      </c>
      <c r="F314">
        <f>'A-Allgemeine Angaben'!$D$22</f>
        <v>0</v>
      </c>
      <c r="G314" s="419">
        <f>'B-Bestandsanalyse'!E203</f>
        <v>0</v>
      </c>
    </row>
    <row r="315" spans="1:7">
      <c r="A315" t="str">
        <f>'B-Bestandsanalyse'!$B$170</f>
        <v>B.13</v>
      </c>
      <c r="B315" s="404" t="str">
        <f>'B-Bestandsanalyse'!$C$173</f>
        <v>THG-Emissionen Wärmeversorgung</v>
      </c>
      <c r="C315" t="str">
        <f>'B-Bestandsanalyse'!X76</f>
        <v>Luft</v>
      </c>
      <c r="D315" s="404" t="str">
        <f>'B-Bestandsanalyse'!$E$47</f>
        <v>GHD</v>
      </c>
      <c r="E315" s="404" t="str">
        <f>'B-Bestandsanalyse'!$C$175</f>
        <v>kt/a</v>
      </c>
      <c r="F315">
        <f>'A-Allgemeine Angaben'!$D$22</f>
        <v>0</v>
      </c>
      <c r="G315" s="419">
        <f>'B-Bestandsanalyse'!E204</f>
        <v>0</v>
      </c>
    </row>
    <row r="316" spans="1:7">
      <c r="A316" t="str">
        <f>'B-Bestandsanalyse'!$B$170</f>
        <v>B.13</v>
      </c>
      <c r="B316" s="404" t="str">
        <f>'B-Bestandsanalyse'!$C$173</f>
        <v>THG-Emissionen Wärmeversorgung</v>
      </c>
      <c r="C316" t="str">
        <f>'B-Bestandsanalyse'!X77</f>
        <v>Abwasser</v>
      </c>
      <c r="D316" s="404" t="str">
        <f>'B-Bestandsanalyse'!$E$47</f>
        <v>GHD</v>
      </c>
      <c r="E316" s="404" t="str">
        <f>'B-Bestandsanalyse'!$C$175</f>
        <v>kt/a</v>
      </c>
      <c r="F316">
        <f>'A-Allgemeine Angaben'!$D$22</f>
        <v>0</v>
      </c>
      <c r="G316" s="419">
        <f>'B-Bestandsanalyse'!E205</f>
        <v>0</v>
      </c>
    </row>
    <row r="317" spans="1:7">
      <c r="A317" t="str">
        <f>'B-Bestandsanalyse'!$B$170</f>
        <v>B.13</v>
      </c>
      <c r="B317" s="404" t="str">
        <f>'B-Bestandsanalyse'!$C$173</f>
        <v>THG-Emissionen Wärmeversorgung</v>
      </c>
      <c r="C317" t="str">
        <f>'B-Bestandsanalyse'!X78</f>
        <v>Sonstige fossile Brennstoffe</v>
      </c>
      <c r="D317" s="404" t="str">
        <f>'B-Bestandsanalyse'!$E$47</f>
        <v>GHD</v>
      </c>
      <c r="E317" s="404" t="str">
        <f>'B-Bestandsanalyse'!$C$175</f>
        <v>kt/a</v>
      </c>
      <c r="F317">
        <f>'A-Allgemeine Angaben'!$D$22</f>
        <v>0</v>
      </c>
      <c r="G317" s="419">
        <f>'B-Bestandsanalyse'!E206</f>
        <v>0</v>
      </c>
    </row>
    <row r="318" spans="1:7">
      <c r="A318" t="str">
        <f>'B-Bestandsanalyse'!$B$170</f>
        <v>B.13</v>
      </c>
      <c r="B318" s="404" t="str">
        <f>'B-Bestandsanalyse'!$C$173</f>
        <v>THG-Emissionen Wärmeversorgung</v>
      </c>
      <c r="C318" t="str">
        <f>'B-Bestandsanalyse'!X79</f>
        <v>Sonstige erneuerbare Energien</v>
      </c>
      <c r="D318" s="404" t="str">
        <f>'B-Bestandsanalyse'!$E$47</f>
        <v>GHD</v>
      </c>
      <c r="E318" s="404" t="str">
        <f>'B-Bestandsanalyse'!$C$175</f>
        <v>kt/a</v>
      </c>
      <c r="F318">
        <f>'A-Allgemeine Angaben'!$D$22</f>
        <v>0</v>
      </c>
      <c r="G318" s="419">
        <f>'B-Bestandsanalyse'!E207</f>
        <v>0</v>
      </c>
    </row>
    <row r="319" spans="1:7">
      <c r="A319" t="str">
        <f>'B-Bestandsanalyse'!$B$170</f>
        <v>B.13</v>
      </c>
      <c r="B319" s="404" t="str">
        <f>'B-Bestandsanalyse'!$C$173</f>
        <v>THG-Emissionen Wärmeversorgung</v>
      </c>
      <c r="D319" s="404" t="str">
        <f>'B-Bestandsanalyse'!$E$47</f>
        <v>GHD</v>
      </c>
      <c r="E319" s="404" t="str">
        <f>'B-Bestandsanalyse'!$C$175</f>
        <v>kt/a</v>
      </c>
      <c r="F319">
        <f>'A-Allgemeine Angaben'!$D$22</f>
        <v>0</v>
      </c>
      <c r="G319" s="419">
        <f>'B-Bestandsanalyse'!E208</f>
        <v>0</v>
      </c>
    </row>
    <row r="320" spans="1:7">
      <c r="A320" t="str">
        <f>'B-Bestandsanalyse'!$B$170</f>
        <v>B.13</v>
      </c>
      <c r="B320" s="404" t="str">
        <f>'B-Bestandsanalyse'!$C$173</f>
        <v>THG-Emissionen Wärmeversorgung</v>
      </c>
      <c r="C320" t="str">
        <f>'B-Bestandsanalyse'!X48</f>
        <v>Braunkohle</v>
      </c>
      <c r="D320" s="404" t="str">
        <f>'B-Bestandsanalyse'!$F$47</f>
        <v>öffentliche Liegenschaften</v>
      </c>
      <c r="E320" s="404" t="str">
        <f>'B-Bestandsanalyse'!$C$175</f>
        <v>kt/a</v>
      </c>
      <c r="F320">
        <f>'A-Allgemeine Angaben'!$D$22</f>
        <v>0</v>
      </c>
      <c r="G320" s="419">
        <f>'B-Bestandsanalyse'!F176</f>
        <v>0</v>
      </c>
    </row>
    <row r="321" spans="1:7">
      <c r="A321" t="str">
        <f>'B-Bestandsanalyse'!$B$170</f>
        <v>B.13</v>
      </c>
      <c r="B321" s="404" t="str">
        <f>'B-Bestandsanalyse'!$C$173</f>
        <v>THG-Emissionen Wärmeversorgung</v>
      </c>
      <c r="C321" t="str">
        <f>'B-Bestandsanalyse'!X49</f>
        <v>Steinkohle</v>
      </c>
      <c r="D321" s="404" t="str">
        <f>'B-Bestandsanalyse'!$F$47</f>
        <v>öffentliche Liegenschaften</v>
      </c>
      <c r="E321" s="404" t="str">
        <f>'B-Bestandsanalyse'!$C$175</f>
        <v>kt/a</v>
      </c>
      <c r="F321">
        <f>'A-Allgemeine Angaben'!$D$22</f>
        <v>0</v>
      </c>
      <c r="G321" s="419">
        <f>'B-Bestandsanalyse'!F177</f>
        <v>0</v>
      </c>
    </row>
    <row r="322" spans="1:7">
      <c r="A322" t="str">
        <f>'B-Bestandsanalyse'!$B$170</f>
        <v>B.13</v>
      </c>
      <c r="B322" s="404" t="str">
        <f>'B-Bestandsanalyse'!$C$173</f>
        <v>THG-Emissionen Wärmeversorgung</v>
      </c>
      <c r="C322" t="str">
        <f>'B-Bestandsanalyse'!X50</f>
        <v>Erdgas</v>
      </c>
      <c r="D322" s="404" t="str">
        <f>'B-Bestandsanalyse'!$F$47</f>
        <v>öffentliche Liegenschaften</v>
      </c>
      <c r="E322" s="404" t="str">
        <f>'B-Bestandsanalyse'!$C$175</f>
        <v>kt/a</v>
      </c>
      <c r="F322">
        <f>'A-Allgemeine Angaben'!$D$22</f>
        <v>0</v>
      </c>
      <c r="G322" s="419">
        <f>'B-Bestandsanalyse'!F178</f>
        <v>0</v>
      </c>
    </row>
    <row r="323" spans="1:7">
      <c r="A323" t="str">
        <f>'B-Bestandsanalyse'!$B$170</f>
        <v>B.13</v>
      </c>
      <c r="B323" s="404" t="str">
        <f>'B-Bestandsanalyse'!$C$173</f>
        <v>THG-Emissionen Wärmeversorgung</v>
      </c>
      <c r="C323" t="str">
        <f>'B-Bestandsanalyse'!X51</f>
        <v>Flüssiggas</v>
      </c>
      <c r="D323" s="404" t="str">
        <f>'B-Bestandsanalyse'!$F$47</f>
        <v>öffentliche Liegenschaften</v>
      </c>
      <c r="E323" s="404" t="str">
        <f>'B-Bestandsanalyse'!$C$175</f>
        <v>kt/a</v>
      </c>
      <c r="F323">
        <f>'A-Allgemeine Angaben'!$D$22</f>
        <v>0</v>
      </c>
      <c r="G323" s="419">
        <f>'B-Bestandsanalyse'!F179</f>
        <v>0</v>
      </c>
    </row>
    <row r="324" spans="1:7">
      <c r="A324" t="str">
        <f>'B-Bestandsanalyse'!$B$170</f>
        <v>B.13</v>
      </c>
      <c r="B324" s="404" t="str">
        <f>'B-Bestandsanalyse'!$C$173</f>
        <v>THG-Emissionen Wärmeversorgung</v>
      </c>
      <c r="C324" t="str">
        <f>'B-Bestandsanalyse'!X52</f>
        <v>Heizöl</v>
      </c>
      <c r="D324" s="404" t="str">
        <f>'B-Bestandsanalyse'!$F$47</f>
        <v>öffentliche Liegenschaften</v>
      </c>
      <c r="E324" s="404" t="str">
        <f>'B-Bestandsanalyse'!$C$175</f>
        <v>kt/a</v>
      </c>
      <c r="F324">
        <f>'A-Allgemeine Angaben'!$D$22</f>
        <v>0</v>
      </c>
      <c r="G324" s="419">
        <f>'B-Bestandsanalyse'!F180</f>
        <v>0</v>
      </c>
    </row>
    <row r="325" spans="1:7">
      <c r="A325" t="str">
        <f>'B-Bestandsanalyse'!$B$170</f>
        <v>B.13</v>
      </c>
      <c r="B325" s="404" t="str">
        <f>'B-Bestandsanalyse'!$C$173</f>
        <v>THG-Emissionen Wärmeversorgung</v>
      </c>
      <c r="C325" t="str">
        <f>'B-Bestandsanalyse'!X53</f>
        <v>Wasserstoff</v>
      </c>
      <c r="D325" s="404" t="str">
        <f>'B-Bestandsanalyse'!$F$47</f>
        <v>öffentliche Liegenschaften</v>
      </c>
      <c r="E325" s="404" t="str">
        <f>'B-Bestandsanalyse'!$C$175</f>
        <v>kt/a</v>
      </c>
      <c r="F325">
        <f>'A-Allgemeine Angaben'!$D$22</f>
        <v>0</v>
      </c>
      <c r="G325" s="419">
        <f>'B-Bestandsanalyse'!F181</f>
        <v>0</v>
      </c>
    </row>
    <row r="326" spans="1:7">
      <c r="A326" t="str">
        <f>'B-Bestandsanalyse'!$B$170</f>
        <v>B.13</v>
      </c>
      <c r="B326" s="404" t="str">
        <f>'B-Bestandsanalyse'!$C$173</f>
        <v>THG-Emissionen Wärmeversorgung</v>
      </c>
      <c r="C326" t="str">
        <f>'B-Bestandsanalyse'!X54</f>
        <v>Wasserstoffderivate</v>
      </c>
      <c r="D326" s="404" t="str">
        <f>'B-Bestandsanalyse'!$F$47</f>
        <v>öffentliche Liegenschaften</v>
      </c>
      <c r="E326" s="404" t="str">
        <f>'B-Bestandsanalyse'!$C$175</f>
        <v>kt/a</v>
      </c>
      <c r="F326">
        <f>'A-Allgemeine Angaben'!$D$22</f>
        <v>0</v>
      </c>
      <c r="G326" s="419">
        <f>'B-Bestandsanalyse'!F182</f>
        <v>0</v>
      </c>
    </row>
    <row r="327" spans="1:7">
      <c r="A327" t="str">
        <f>'B-Bestandsanalyse'!$B$170</f>
        <v>B.13</v>
      </c>
      <c r="B327" s="404" t="str">
        <f>'B-Bestandsanalyse'!$C$173</f>
        <v>THG-Emissionen Wärmeversorgung</v>
      </c>
      <c r="C327" t="str">
        <f>'B-Bestandsanalyse'!X55</f>
        <v>Grubengas</v>
      </c>
      <c r="D327" s="404" t="str">
        <f>'B-Bestandsanalyse'!$F$47</f>
        <v>öffentliche Liegenschaften</v>
      </c>
      <c r="E327" s="404" t="str">
        <f>'B-Bestandsanalyse'!$C$175</f>
        <v>kt/a</v>
      </c>
      <c r="F327">
        <f>'A-Allgemeine Angaben'!$D$22</f>
        <v>0</v>
      </c>
      <c r="G327" s="419">
        <f>'B-Bestandsanalyse'!F183</f>
        <v>0</v>
      </c>
    </row>
    <row r="328" spans="1:7">
      <c r="A328" t="str">
        <f>'B-Bestandsanalyse'!$B$170</f>
        <v>B.13</v>
      </c>
      <c r="B328" s="404" t="str">
        <f>'B-Bestandsanalyse'!$C$173</f>
        <v>THG-Emissionen Wärmeversorgung</v>
      </c>
      <c r="C328" t="str">
        <f>'B-Bestandsanalyse'!X56</f>
        <v>Nicht biogener Abfall</v>
      </c>
      <c r="D328" s="404" t="str">
        <f>'B-Bestandsanalyse'!$F$47</f>
        <v>öffentliche Liegenschaften</v>
      </c>
      <c r="E328" s="404" t="str">
        <f>'B-Bestandsanalyse'!$C$175</f>
        <v>kt/a</v>
      </c>
      <c r="F328">
        <f>'A-Allgemeine Angaben'!$D$22</f>
        <v>0</v>
      </c>
      <c r="G328" s="419">
        <f>'B-Bestandsanalyse'!F184</f>
        <v>0</v>
      </c>
    </row>
    <row r="329" spans="1:7">
      <c r="A329" t="str">
        <f>'B-Bestandsanalyse'!$B$170</f>
        <v>B.13</v>
      </c>
      <c r="B329" s="404" t="str">
        <f>'B-Bestandsanalyse'!$C$173</f>
        <v>THG-Emissionen Wärmeversorgung</v>
      </c>
      <c r="C329" t="str">
        <f>'B-Bestandsanalyse'!X57</f>
        <v>Biogener Abfall</v>
      </c>
      <c r="D329" s="404" t="str">
        <f>'B-Bestandsanalyse'!$F$47</f>
        <v>öffentliche Liegenschaften</v>
      </c>
      <c r="E329" s="404" t="str">
        <f>'B-Bestandsanalyse'!$C$175</f>
        <v>kt/a</v>
      </c>
      <c r="F329">
        <f>'A-Allgemeine Angaben'!$D$22</f>
        <v>0</v>
      </c>
      <c r="G329" s="419">
        <f>'B-Bestandsanalyse'!F185</f>
        <v>0</v>
      </c>
    </row>
    <row r="330" spans="1:7">
      <c r="A330" t="str">
        <f>'B-Bestandsanalyse'!$B$170</f>
        <v>B.13</v>
      </c>
      <c r="B330" s="404" t="str">
        <f>'B-Bestandsanalyse'!$C$173</f>
        <v>THG-Emissionen Wärmeversorgung</v>
      </c>
      <c r="C330" t="str">
        <f>'B-Bestandsanalyse'!X58</f>
        <v>Abwärme &lt; 60 °C</v>
      </c>
      <c r="D330" s="404" t="str">
        <f>'B-Bestandsanalyse'!$F$47</f>
        <v>öffentliche Liegenschaften</v>
      </c>
      <c r="E330" s="404" t="str">
        <f>'B-Bestandsanalyse'!$C$175</f>
        <v>kt/a</v>
      </c>
      <c r="F330">
        <f>'A-Allgemeine Angaben'!$D$22</f>
        <v>0</v>
      </c>
      <c r="G330" s="419">
        <f>'B-Bestandsanalyse'!F186</f>
        <v>0</v>
      </c>
    </row>
    <row r="331" spans="1:7">
      <c r="A331" t="str">
        <f>'B-Bestandsanalyse'!$B$170</f>
        <v>B.13</v>
      </c>
      <c r="B331" s="404" t="str">
        <f>'B-Bestandsanalyse'!$C$173</f>
        <v>THG-Emissionen Wärmeversorgung</v>
      </c>
      <c r="C331" t="str">
        <f>'B-Bestandsanalyse'!X59</f>
        <v>Abwärme 60 bis 110 °C</v>
      </c>
      <c r="D331" s="404" t="str">
        <f>'B-Bestandsanalyse'!$F$47</f>
        <v>öffentliche Liegenschaften</v>
      </c>
      <c r="E331" s="404" t="str">
        <f>'B-Bestandsanalyse'!$C$175</f>
        <v>kt/a</v>
      </c>
      <c r="F331">
        <f>'A-Allgemeine Angaben'!$D$22</f>
        <v>0</v>
      </c>
      <c r="G331" s="419">
        <f>'B-Bestandsanalyse'!F187</f>
        <v>0</v>
      </c>
    </row>
    <row r="332" spans="1:7">
      <c r="A332" t="str">
        <f>'B-Bestandsanalyse'!$B$170</f>
        <v>B.13</v>
      </c>
      <c r="B332" s="404" t="str">
        <f>'B-Bestandsanalyse'!$C$173</f>
        <v>THG-Emissionen Wärmeversorgung</v>
      </c>
      <c r="C332" t="str">
        <f>'B-Bestandsanalyse'!X61</f>
        <v>feste Biomasse (ohne Altholz)</v>
      </c>
      <c r="D332" s="404" t="str">
        <f>'B-Bestandsanalyse'!$F$47</f>
        <v>öffentliche Liegenschaften</v>
      </c>
      <c r="E332" s="404" t="str">
        <f>'B-Bestandsanalyse'!$C$175</f>
        <v>kt/a</v>
      </c>
      <c r="F332">
        <f>'A-Allgemeine Angaben'!$D$22</f>
        <v>0</v>
      </c>
      <c r="G332" s="419">
        <f>'B-Bestandsanalyse'!F189</f>
        <v>0</v>
      </c>
    </row>
    <row r="333" spans="1:7">
      <c r="A333" t="str">
        <f>'B-Bestandsanalyse'!$B$170</f>
        <v>B.13</v>
      </c>
      <c r="B333" s="404" t="str">
        <f>'B-Bestandsanalyse'!$C$173</f>
        <v>THG-Emissionen Wärmeversorgung</v>
      </c>
      <c r="C333" t="str">
        <f>'B-Bestandsanalyse'!X62</f>
        <v>Altholz</v>
      </c>
      <c r="D333" s="404" t="str">
        <f>'B-Bestandsanalyse'!$F$47</f>
        <v>öffentliche Liegenschaften</v>
      </c>
      <c r="E333" s="404" t="str">
        <f>'B-Bestandsanalyse'!$C$175</f>
        <v>kt/a</v>
      </c>
      <c r="F333">
        <f>'A-Allgemeine Angaben'!$D$22</f>
        <v>0</v>
      </c>
      <c r="G333" s="419">
        <f>'B-Bestandsanalyse'!F190</f>
        <v>0</v>
      </c>
    </row>
    <row r="334" spans="1:7">
      <c r="A334" t="str">
        <f>'B-Bestandsanalyse'!$B$170</f>
        <v>B.13</v>
      </c>
      <c r="B334" s="404" t="str">
        <f>'B-Bestandsanalyse'!$C$173</f>
        <v>THG-Emissionen Wärmeversorgung</v>
      </c>
      <c r="C334" t="str">
        <f>'B-Bestandsanalyse'!X63</f>
        <v>Biogas</v>
      </c>
      <c r="D334" s="404" t="str">
        <f>'B-Bestandsanalyse'!$F$47</f>
        <v>öffentliche Liegenschaften</v>
      </c>
      <c r="E334" s="404" t="str">
        <f>'B-Bestandsanalyse'!$C$175</f>
        <v>kt/a</v>
      </c>
      <c r="F334">
        <f>'A-Allgemeine Angaben'!$D$22</f>
        <v>0</v>
      </c>
      <c r="G334" s="419">
        <f>'B-Bestandsanalyse'!F191</f>
        <v>0</v>
      </c>
    </row>
    <row r="335" spans="1:7">
      <c r="A335" t="str">
        <f>'B-Bestandsanalyse'!$B$170</f>
        <v>B.13</v>
      </c>
      <c r="B335" s="404" t="str">
        <f>'B-Bestandsanalyse'!$C$173</f>
        <v>THG-Emissionen Wärmeversorgung</v>
      </c>
      <c r="C335" t="str">
        <f>'B-Bestandsanalyse'!X64</f>
        <v>Biomethan</v>
      </c>
      <c r="D335" s="404" t="str">
        <f>'B-Bestandsanalyse'!$F$47</f>
        <v>öffentliche Liegenschaften</v>
      </c>
      <c r="E335" s="404" t="str">
        <f>'B-Bestandsanalyse'!$C$175</f>
        <v>kt/a</v>
      </c>
      <c r="F335">
        <f>'A-Allgemeine Angaben'!$D$22</f>
        <v>0</v>
      </c>
      <c r="G335" s="419">
        <f>'B-Bestandsanalyse'!F192</f>
        <v>0</v>
      </c>
    </row>
    <row r="336" spans="1:7">
      <c r="A336" t="str">
        <f>'B-Bestandsanalyse'!$B$170</f>
        <v>B.13</v>
      </c>
      <c r="B336" s="404" t="str">
        <f>'B-Bestandsanalyse'!$C$173</f>
        <v>THG-Emissionen Wärmeversorgung</v>
      </c>
      <c r="C336" t="str">
        <f>'B-Bestandsanalyse'!X65</f>
        <v>Deponiegas</v>
      </c>
      <c r="D336" s="404" t="str">
        <f>'B-Bestandsanalyse'!$F$47</f>
        <v>öffentliche Liegenschaften</v>
      </c>
      <c r="E336" s="404" t="str">
        <f>'B-Bestandsanalyse'!$C$175</f>
        <v>kt/a</v>
      </c>
      <c r="F336">
        <f>'A-Allgemeine Angaben'!$D$22</f>
        <v>0</v>
      </c>
      <c r="G336" s="419">
        <f>'B-Bestandsanalyse'!F193</f>
        <v>0</v>
      </c>
    </row>
    <row r="337" spans="1:7">
      <c r="A337" t="str">
        <f>'B-Bestandsanalyse'!$B$170</f>
        <v>B.13</v>
      </c>
      <c r="B337" s="404" t="str">
        <f>'B-Bestandsanalyse'!$C$173</f>
        <v>THG-Emissionen Wärmeversorgung</v>
      </c>
      <c r="C337" t="str">
        <f>'B-Bestandsanalyse'!X66</f>
        <v>Klärgas</v>
      </c>
      <c r="D337" s="404" t="str">
        <f>'B-Bestandsanalyse'!$F$47</f>
        <v>öffentliche Liegenschaften</v>
      </c>
      <c r="E337" s="404" t="str">
        <f>'B-Bestandsanalyse'!$C$175</f>
        <v>kt/a</v>
      </c>
      <c r="F337">
        <f>'A-Allgemeine Angaben'!$D$22</f>
        <v>0</v>
      </c>
      <c r="G337" s="419">
        <f>'B-Bestandsanalyse'!F194</f>
        <v>0</v>
      </c>
    </row>
    <row r="338" spans="1:7">
      <c r="A338" t="str">
        <f>'B-Bestandsanalyse'!$B$170</f>
        <v>B.13</v>
      </c>
      <c r="B338" s="404" t="str">
        <f>'B-Bestandsanalyse'!$C$173</f>
        <v>THG-Emissionen Wärmeversorgung</v>
      </c>
      <c r="C338" t="str">
        <f>'B-Bestandsanalyse'!X67</f>
        <v>Flüssige Biomasse</v>
      </c>
      <c r="D338" s="404" t="str">
        <f>'B-Bestandsanalyse'!$F$47</f>
        <v>öffentliche Liegenschaften</v>
      </c>
      <c r="E338" s="404" t="str">
        <f>'B-Bestandsanalyse'!$C$175</f>
        <v>kt/a</v>
      </c>
      <c r="F338">
        <f>'A-Allgemeine Angaben'!$D$22</f>
        <v>0</v>
      </c>
      <c r="G338" s="419">
        <f>'B-Bestandsanalyse'!F195</f>
        <v>0</v>
      </c>
    </row>
    <row r="339" spans="1:7">
      <c r="A339" t="str">
        <f>'B-Bestandsanalyse'!$B$170</f>
        <v>B.13</v>
      </c>
      <c r="B339" s="404" t="str">
        <f>'B-Bestandsanalyse'!$C$173</f>
        <v>THG-Emissionen Wärmeversorgung</v>
      </c>
      <c r="C339" t="str">
        <f>'B-Bestandsanalyse'!X68</f>
        <v>Strom Wärmepumpe</v>
      </c>
      <c r="D339" s="404" t="str">
        <f>'B-Bestandsanalyse'!$F$47</f>
        <v>öffentliche Liegenschaften</v>
      </c>
      <c r="E339" s="404" t="str">
        <f>'B-Bestandsanalyse'!$C$175</f>
        <v>kt/a</v>
      </c>
      <c r="F339">
        <f>'A-Allgemeine Angaben'!$D$22</f>
        <v>0</v>
      </c>
      <c r="G339" s="419">
        <f>'B-Bestandsanalyse'!F196</f>
        <v>0</v>
      </c>
    </row>
    <row r="340" spans="1:7">
      <c r="A340" t="str">
        <f>'B-Bestandsanalyse'!$B$170</f>
        <v>B.13</v>
      </c>
      <c r="B340" s="404" t="str">
        <f>'B-Bestandsanalyse'!$C$173</f>
        <v>THG-Emissionen Wärmeversorgung</v>
      </c>
      <c r="C340" t="str">
        <f>'B-Bestandsanalyse'!X69</f>
        <v>Strom Direktheizung</v>
      </c>
      <c r="D340" s="404" t="str">
        <f>'B-Bestandsanalyse'!$F$47</f>
        <v>öffentliche Liegenschaften</v>
      </c>
      <c r="E340" s="404" t="str">
        <f>'B-Bestandsanalyse'!$C$175</f>
        <v>kt/a</v>
      </c>
      <c r="F340">
        <f>'A-Allgemeine Angaben'!$D$22</f>
        <v>0</v>
      </c>
      <c r="G340" s="419">
        <f>'B-Bestandsanalyse'!F197</f>
        <v>0</v>
      </c>
    </row>
    <row r="341" spans="1:7">
      <c r="A341" t="str">
        <f>'B-Bestandsanalyse'!$B$170</f>
        <v>B.13</v>
      </c>
      <c r="B341" s="404" t="str">
        <f>'B-Bestandsanalyse'!$C$173</f>
        <v>THG-Emissionen Wärmeversorgung</v>
      </c>
      <c r="C341" t="str">
        <f>'B-Bestandsanalyse'!X70</f>
        <v>Solarthermie Dach-Anlagen</v>
      </c>
      <c r="D341" s="404" t="str">
        <f>'B-Bestandsanalyse'!$F$47</f>
        <v>öffentliche Liegenschaften</v>
      </c>
      <c r="E341" s="404" t="str">
        <f>'B-Bestandsanalyse'!$C$175</f>
        <v>kt/a</v>
      </c>
      <c r="F341">
        <f>'A-Allgemeine Angaben'!$D$22</f>
        <v>0</v>
      </c>
      <c r="G341" s="419">
        <f>'B-Bestandsanalyse'!F198</f>
        <v>0</v>
      </c>
    </row>
    <row r="342" spans="1:7">
      <c r="A342" t="str">
        <f>'B-Bestandsanalyse'!$B$170</f>
        <v>B.13</v>
      </c>
      <c r="B342" s="404" t="str">
        <f>'B-Bestandsanalyse'!$C$173</f>
        <v>THG-Emissionen Wärmeversorgung</v>
      </c>
      <c r="C342" t="str">
        <f>'B-Bestandsanalyse'!X71</f>
        <v>Solarthermie Freiflächenanlagen</v>
      </c>
      <c r="D342" s="404" t="str">
        <f>'B-Bestandsanalyse'!$F$47</f>
        <v>öffentliche Liegenschaften</v>
      </c>
      <c r="E342" s="404" t="str">
        <f>'B-Bestandsanalyse'!$C$175</f>
        <v>kt/a</v>
      </c>
      <c r="F342">
        <f>'A-Allgemeine Angaben'!$D$22</f>
        <v>0</v>
      </c>
      <c r="G342" s="419">
        <f>'B-Bestandsanalyse'!F199</f>
        <v>0</v>
      </c>
    </row>
    <row r="343" spans="1:7">
      <c r="A343" t="str">
        <f>'B-Bestandsanalyse'!$B$170</f>
        <v>B.13</v>
      </c>
      <c r="B343" s="404" t="str">
        <f>'B-Bestandsanalyse'!$C$173</f>
        <v>THG-Emissionen Wärmeversorgung</v>
      </c>
      <c r="C343" t="str">
        <f>'B-Bestandsanalyse'!X72</f>
        <v>Oberflächennahe Geothermie</v>
      </c>
      <c r="D343" s="404" t="str">
        <f>'B-Bestandsanalyse'!$F$47</f>
        <v>öffentliche Liegenschaften</v>
      </c>
      <c r="E343" s="404" t="str">
        <f>'B-Bestandsanalyse'!$C$175</f>
        <v>kt/a</v>
      </c>
      <c r="F343">
        <f>'A-Allgemeine Angaben'!$D$22</f>
        <v>0</v>
      </c>
      <c r="G343" s="419">
        <f>'B-Bestandsanalyse'!F200</f>
        <v>0</v>
      </c>
    </row>
    <row r="344" spans="1:7">
      <c r="A344" t="str">
        <f>'B-Bestandsanalyse'!$B$170</f>
        <v>B.13</v>
      </c>
      <c r="B344" s="404" t="str">
        <f>'B-Bestandsanalyse'!$C$173</f>
        <v>THG-Emissionen Wärmeversorgung</v>
      </c>
      <c r="C344" t="str">
        <f>'B-Bestandsanalyse'!X73</f>
        <v>Tiefe Geothermie</v>
      </c>
      <c r="D344" s="404" t="str">
        <f>'B-Bestandsanalyse'!$F$47</f>
        <v>öffentliche Liegenschaften</v>
      </c>
      <c r="E344" s="404" t="str">
        <f>'B-Bestandsanalyse'!$C$175</f>
        <v>kt/a</v>
      </c>
      <c r="F344">
        <f>'A-Allgemeine Angaben'!$D$22</f>
        <v>0</v>
      </c>
      <c r="G344" s="419">
        <f>'B-Bestandsanalyse'!F201</f>
        <v>0</v>
      </c>
    </row>
    <row r="345" spans="1:7">
      <c r="A345" t="str">
        <f>'B-Bestandsanalyse'!$B$170</f>
        <v>B.13</v>
      </c>
      <c r="B345" s="404" t="str">
        <f>'B-Bestandsanalyse'!$C$173</f>
        <v>THG-Emissionen Wärmeversorgung</v>
      </c>
      <c r="C345" t="str">
        <f>'B-Bestandsanalyse'!X74</f>
        <v>Oberflächengewässern</v>
      </c>
      <c r="D345" s="404" t="str">
        <f>'B-Bestandsanalyse'!$F$47</f>
        <v>öffentliche Liegenschaften</v>
      </c>
      <c r="E345" s="404" t="str">
        <f>'B-Bestandsanalyse'!$C$175</f>
        <v>kt/a</v>
      </c>
      <c r="F345">
        <f>'A-Allgemeine Angaben'!$D$22</f>
        <v>0</v>
      </c>
      <c r="G345" s="419">
        <f>'B-Bestandsanalyse'!F202</f>
        <v>0</v>
      </c>
    </row>
    <row r="346" spans="1:7">
      <c r="A346" t="str">
        <f>'B-Bestandsanalyse'!$B$170</f>
        <v>B.13</v>
      </c>
      <c r="B346" s="404" t="str">
        <f>'B-Bestandsanalyse'!$C$173</f>
        <v>THG-Emissionen Wärmeversorgung</v>
      </c>
      <c r="C346" t="str">
        <f>'B-Bestandsanalyse'!X75</f>
        <v>Grubenwasser</v>
      </c>
      <c r="D346" s="404" t="str">
        <f>'B-Bestandsanalyse'!$F$47</f>
        <v>öffentliche Liegenschaften</v>
      </c>
      <c r="E346" s="404" t="str">
        <f>'B-Bestandsanalyse'!$C$175</f>
        <v>kt/a</v>
      </c>
      <c r="F346">
        <f>'A-Allgemeine Angaben'!$D$22</f>
        <v>0</v>
      </c>
      <c r="G346" s="419">
        <f>'B-Bestandsanalyse'!F203</f>
        <v>0</v>
      </c>
    </row>
    <row r="347" spans="1:7">
      <c r="A347" t="str">
        <f>'B-Bestandsanalyse'!$B$170</f>
        <v>B.13</v>
      </c>
      <c r="B347" s="404" t="str">
        <f>'B-Bestandsanalyse'!$C$173</f>
        <v>THG-Emissionen Wärmeversorgung</v>
      </c>
      <c r="C347" t="str">
        <f>'B-Bestandsanalyse'!X76</f>
        <v>Luft</v>
      </c>
      <c r="D347" s="404" t="str">
        <f>'B-Bestandsanalyse'!$F$47</f>
        <v>öffentliche Liegenschaften</v>
      </c>
      <c r="E347" s="404" t="str">
        <f>'B-Bestandsanalyse'!$C$175</f>
        <v>kt/a</v>
      </c>
      <c r="F347">
        <f>'A-Allgemeine Angaben'!$D$22</f>
        <v>0</v>
      </c>
      <c r="G347" s="419">
        <f>'B-Bestandsanalyse'!F204</f>
        <v>0</v>
      </c>
    </row>
    <row r="348" spans="1:7">
      <c r="A348" t="str">
        <f>'B-Bestandsanalyse'!$B$170</f>
        <v>B.13</v>
      </c>
      <c r="B348" s="404" t="str">
        <f>'B-Bestandsanalyse'!$C$173</f>
        <v>THG-Emissionen Wärmeversorgung</v>
      </c>
      <c r="C348" t="str">
        <f>'B-Bestandsanalyse'!X77</f>
        <v>Abwasser</v>
      </c>
      <c r="D348" s="404" t="str">
        <f>'B-Bestandsanalyse'!$F$47</f>
        <v>öffentliche Liegenschaften</v>
      </c>
      <c r="E348" s="404" t="str">
        <f>'B-Bestandsanalyse'!$C$175</f>
        <v>kt/a</v>
      </c>
      <c r="F348">
        <f>'A-Allgemeine Angaben'!$D$22</f>
        <v>0</v>
      </c>
      <c r="G348" s="419">
        <f>'B-Bestandsanalyse'!F205</f>
        <v>0</v>
      </c>
    </row>
    <row r="349" spans="1:7">
      <c r="A349" t="str">
        <f>'B-Bestandsanalyse'!$B$170</f>
        <v>B.13</v>
      </c>
      <c r="B349" s="404" t="str">
        <f>'B-Bestandsanalyse'!$C$173</f>
        <v>THG-Emissionen Wärmeversorgung</v>
      </c>
      <c r="C349" t="str">
        <f>'B-Bestandsanalyse'!X78</f>
        <v>Sonstige fossile Brennstoffe</v>
      </c>
      <c r="D349" s="404" t="str">
        <f>'B-Bestandsanalyse'!$F$47</f>
        <v>öffentliche Liegenschaften</v>
      </c>
      <c r="E349" s="404" t="str">
        <f>'B-Bestandsanalyse'!$C$175</f>
        <v>kt/a</v>
      </c>
      <c r="F349">
        <f>'A-Allgemeine Angaben'!$D$22</f>
        <v>0</v>
      </c>
      <c r="G349" s="419">
        <f>'B-Bestandsanalyse'!F206</f>
        <v>0</v>
      </c>
    </row>
    <row r="350" spans="1:7">
      <c r="A350" t="str">
        <f>'B-Bestandsanalyse'!$B$170</f>
        <v>B.13</v>
      </c>
      <c r="B350" s="404" t="str">
        <f>'B-Bestandsanalyse'!$C$173</f>
        <v>THG-Emissionen Wärmeversorgung</v>
      </c>
      <c r="C350" t="str">
        <f>'B-Bestandsanalyse'!X79</f>
        <v>Sonstige erneuerbare Energien</v>
      </c>
      <c r="D350" s="404" t="str">
        <f>'B-Bestandsanalyse'!$F$47</f>
        <v>öffentliche Liegenschaften</v>
      </c>
      <c r="E350" s="404" t="str">
        <f>'B-Bestandsanalyse'!$C$175</f>
        <v>kt/a</v>
      </c>
      <c r="F350">
        <f>'A-Allgemeine Angaben'!$D$22</f>
        <v>0</v>
      </c>
      <c r="G350" s="419">
        <f>'B-Bestandsanalyse'!F207</f>
        <v>0</v>
      </c>
    </row>
    <row r="351" spans="1:7">
      <c r="A351" t="str">
        <f>'B-Bestandsanalyse'!$B$170</f>
        <v>B.13</v>
      </c>
      <c r="B351" s="404" t="str">
        <f>'B-Bestandsanalyse'!$C$173</f>
        <v>THG-Emissionen Wärmeversorgung</v>
      </c>
      <c r="D351" s="404" t="str">
        <f>'B-Bestandsanalyse'!$F$47</f>
        <v>öffentliche Liegenschaften</v>
      </c>
      <c r="E351" s="404" t="str">
        <f>'B-Bestandsanalyse'!$C$175</f>
        <v>kt/a</v>
      </c>
      <c r="F351">
        <f>'A-Allgemeine Angaben'!$D$22</f>
        <v>0</v>
      </c>
      <c r="G351" s="419">
        <f>'B-Bestandsanalyse'!F208</f>
        <v>0</v>
      </c>
    </row>
    <row r="352" spans="1:7">
      <c r="A352" t="str">
        <f>'B-Bestandsanalyse'!$B$170</f>
        <v>B.13</v>
      </c>
      <c r="B352" s="404" t="str">
        <f>'B-Bestandsanalyse'!$C$173</f>
        <v>THG-Emissionen Wärmeversorgung</v>
      </c>
      <c r="C352" t="str">
        <f>'B-Bestandsanalyse'!X48</f>
        <v>Braunkohle</v>
      </c>
      <c r="D352" s="404" t="str">
        <f>'B-Bestandsanalyse'!$G$47</f>
        <v>Industrie</v>
      </c>
      <c r="E352" s="404" t="str">
        <f>'B-Bestandsanalyse'!$C$175</f>
        <v>kt/a</v>
      </c>
      <c r="F352">
        <f>'A-Allgemeine Angaben'!$D$22</f>
        <v>0</v>
      </c>
      <c r="G352" s="419">
        <f>'B-Bestandsanalyse'!G176</f>
        <v>0</v>
      </c>
    </row>
    <row r="353" spans="1:7">
      <c r="A353" t="str">
        <f>'B-Bestandsanalyse'!$B$170</f>
        <v>B.13</v>
      </c>
      <c r="B353" s="404" t="str">
        <f>'B-Bestandsanalyse'!$C$173</f>
        <v>THG-Emissionen Wärmeversorgung</v>
      </c>
      <c r="C353" t="str">
        <f>'B-Bestandsanalyse'!X49</f>
        <v>Steinkohle</v>
      </c>
      <c r="D353" s="404" t="str">
        <f>'B-Bestandsanalyse'!$G$47</f>
        <v>Industrie</v>
      </c>
      <c r="E353" s="404" t="str">
        <f>'B-Bestandsanalyse'!$C$175</f>
        <v>kt/a</v>
      </c>
      <c r="F353">
        <f>'A-Allgemeine Angaben'!$D$22</f>
        <v>0</v>
      </c>
      <c r="G353" s="419">
        <f>'B-Bestandsanalyse'!G177</f>
        <v>0</v>
      </c>
    </row>
    <row r="354" spans="1:7">
      <c r="A354" t="str">
        <f>'B-Bestandsanalyse'!$B$170</f>
        <v>B.13</v>
      </c>
      <c r="B354" s="404" t="str">
        <f>'B-Bestandsanalyse'!$C$173</f>
        <v>THG-Emissionen Wärmeversorgung</v>
      </c>
      <c r="C354" t="str">
        <f>'B-Bestandsanalyse'!X50</f>
        <v>Erdgas</v>
      </c>
      <c r="D354" s="404" t="str">
        <f>'B-Bestandsanalyse'!$G$47</f>
        <v>Industrie</v>
      </c>
      <c r="E354" s="404" t="str">
        <f>'B-Bestandsanalyse'!$C$175</f>
        <v>kt/a</v>
      </c>
      <c r="F354">
        <f>'A-Allgemeine Angaben'!$D$22</f>
        <v>0</v>
      </c>
      <c r="G354" s="419">
        <f>'B-Bestandsanalyse'!G178</f>
        <v>0</v>
      </c>
    </row>
    <row r="355" spans="1:7">
      <c r="A355" t="str">
        <f>'B-Bestandsanalyse'!$B$170</f>
        <v>B.13</v>
      </c>
      <c r="B355" s="404" t="str">
        <f>'B-Bestandsanalyse'!$C$173</f>
        <v>THG-Emissionen Wärmeversorgung</v>
      </c>
      <c r="C355" t="str">
        <f>'B-Bestandsanalyse'!X51</f>
        <v>Flüssiggas</v>
      </c>
      <c r="D355" s="404" t="str">
        <f>'B-Bestandsanalyse'!$G$47</f>
        <v>Industrie</v>
      </c>
      <c r="E355" s="404" t="str">
        <f>'B-Bestandsanalyse'!$C$175</f>
        <v>kt/a</v>
      </c>
      <c r="F355">
        <f>'A-Allgemeine Angaben'!$D$22</f>
        <v>0</v>
      </c>
      <c r="G355" s="419">
        <f>'B-Bestandsanalyse'!G179</f>
        <v>0</v>
      </c>
    </row>
    <row r="356" spans="1:7">
      <c r="A356" t="str">
        <f>'B-Bestandsanalyse'!$B$170</f>
        <v>B.13</v>
      </c>
      <c r="B356" s="404" t="str">
        <f>'B-Bestandsanalyse'!$C$173</f>
        <v>THG-Emissionen Wärmeversorgung</v>
      </c>
      <c r="C356" t="str">
        <f>'B-Bestandsanalyse'!X52</f>
        <v>Heizöl</v>
      </c>
      <c r="D356" s="404" t="str">
        <f>'B-Bestandsanalyse'!$G$47</f>
        <v>Industrie</v>
      </c>
      <c r="E356" s="404" t="str">
        <f>'B-Bestandsanalyse'!$C$175</f>
        <v>kt/a</v>
      </c>
      <c r="F356">
        <f>'A-Allgemeine Angaben'!$D$22</f>
        <v>0</v>
      </c>
      <c r="G356" s="419">
        <f>'B-Bestandsanalyse'!G180</f>
        <v>0</v>
      </c>
    </row>
    <row r="357" spans="1:7">
      <c r="A357" t="str">
        <f>'B-Bestandsanalyse'!$B$170</f>
        <v>B.13</v>
      </c>
      <c r="B357" s="404" t="str">
        <f>'B-Bestandsanalyse'!$C$173</f>
        <v>THG-Emissionen Wärmeversorgung</v>
      </c>
      <c r="C357" t="str">
        <f>'B-Bestandsanalyse'!X53</f>
        <v>Wasserstoff</v>
      </c>
      <c r="D357" s="404" t="str">
        <f>'B-Bestandsanalyse'!$G$47</f>
        <v>Industrie</v>
      </c>
      <c r="E357" s="404" t="str">
        <f>'B-Bestandsanalyse'!$C$175</f>
        <v>kt/a</v>
      </c>
      <c r="F357">
        <f>'A-Allgemeine Angaben'!$D$22</f>
        <v>0</v>
      </c>
      <c r="G357" s="419">
        <f>'B-Bestandsanalyse'!G181</f>
        <v>0</v>
      </c>
    </row>
    <row r="358" spans="1:7">
      <c r="A358" t="str">
        <f>'B-Bestandsanalyse'!$B$170</f>
        <v>B.13</v>
      </c>
      <c r="B358" s="404" t="str">
        <f>'B-Bestandsanalyse'!$C$173</f>
        <v>THG-Emissionen Wärmeversorgung</v>
      </c>
      <c r="C358" t="str">
        <f>'B-Bestandsanalyse'!X54</f>
        <v>Wasserstoffderivate</v>
      </c>
      <c r="D358" s="404" t="str">
        <f>'B-Bestandsanalyse'!$G$47</f>
        <v>Industrie</v>
      </c>
      <c r="E358" s="404" t="str">
        <f>'B-Bestandsanalyse'!$C$175</f>
        <v>kt/a</v>
      </c>
      <c r="F358">
        <f>'A-Allgemeine Angaben'!$D$22</f>
        <v>0</v>
      </c>
      <c r="G358" s="419">
        <f>'B-Bestandsanalyse'!G182</f>
        <v>0</v>
      </c>
    </row>
    <row r="359" spans="1:7">
      <c r="A359" t="str">
        <f>'B-Bestandsanalyse'!$B$170</f>
        <v>B.13</v>
      </c>
      <c r="B359" s="404" t="str">
        <f>'B-Bestandsanalyse'!$C$173</f>
        <v>THG-Emissionen Wärmeversorgung</v>
      </c>
      <c r="C359" t="str">
        <f>'B-Bestandsanalyse'!X55</f>
        <v>Grubengas</v>
      </c>
      <c r="D359" s="404" t="str">
        <f>'B-Bestandsanalyse'!$G$47</f>
        <v>Industrie</v>
      </c>
      <c r="E359" s="404" t="str">
        <f>'B-Bestandsanalyse'!$C$175</f>
        <v>kt/a</v>
      </c>
      <c r="F359">
        <f>'A-Allgemeine Angaben'!$D$22</f>
        <v>0</v>
      </c>
      <c r="G359" s="419">
        <f>'B-Bestandsanalyse'!G183</f>
        <v>0</v>
      </c>
    </row>
    <row r="360" spans="1:7">
      <c r="A360" t="str">
        <f>'B-Bestandsanalyse'!$B$170</f>
        <v>B.13</v>
      </c>
      <c r="B360" s="404" t="str">
        <f>'B-Bestandsanalyse'!$C$173</f>
        <v>THG-Emissionen Wärmeversorgung</v>
      </c>
      <c r="C360" t="str">
        <f>'B-Bestandsanalyse'!X56</f>
        <v>Nicht biogener Abfall</v>
      </c>
      <c r="D360" s="404" t="str">
        <f>'B-Bestandsanalyse'!$G$47</f>
        <v>Industrie</v>
      </c>
      <c r="E360" s="404" t="str">
        <f>'B-Bestandsanalyse'!$C$175</f>
        <v>kt/a</v>
      </c>
      <c r="F360">
        <f>'A-Allgemeine Angaben'!$D$22</f>
        <v>0</v>
      </c>
      <c r="G360" s="419">
        <f>'B-Bestandsanalyse'!G184</f>
        <v>0</v>
      </c>
    </row>
    <row r="361" spans="1:7">
      <c r="A361" t="str">
        <f>'B-Bestandsanalyse'!$B$170</f>
        <v>B.13</v>
      </c>
      <c r="B361" s="404" t="str">
        <f>'B-Bestandsanalyse'!$C$173</f>
        <v>THG-Emissionen Wärmeversorgung</v>
      </c>
      <c r="C361" t="str">
        <f>'B-Bestandsanalyse'!X57</f>
        <v>Biogener Abfall</v>
      </c>
      <c r="D361" s="404" t="str">
        <f>'B-Bestandsanalyse'!$G$47</f>
        <v>Industrie</v>
      </c>
      <c r="E361" s="404" t="str">
        <f>'B-Bestandsanalyse'!$C$175</f>
        <v>kt/a</v>
      </c>
      <c r="F361">
        <f>'A-Allgemeine Angaben'!$D$22</f>
        <v>0</v>
      </c>
      <c r="G361" s="419">
        <f>'B-Bestandsanalyse'!G185</f>
        <v>0</v>
      </c>
    </row>
    <row r="362" spans="1:7">
      <c r="A362" t="str">
        <f>'B-Bestandsanalyse'!$B$170</f>
        <v>B.13</v>
      </c>
      <c r="B362" s="404" t="str">
        <f>'B-Bestandsanalyse'!$C$173</f>
        <v>THG-Emissionen Wärmeversorgung</v>
      </c>
      <c r="C362" t="str">
        <f>'B-Bestandsanalyse'!X58</f>
        <v>Abwärme &lt; 60 °C</v>
      </c>
      <c r="D362" s="404" t="str">
        <f>'B-Bestandsanalyse'!$G$47</f>
        <v>Industrie</v>
      </c>
      <c r="E362" s="404" t="str">
        <f>'B-Bestandsanalyse'!$C$175</f>
        <v>kt/a</v>
      </c>
      <c r="F362">
        <f>'A-Allgemeine Angaben'!$D$22</f>
        <v>0</v>
      </c>
      <c r="G362" s="419">
        <f>'B-Bestandsanalyse'!G186</f>
        <v>0</v>
      </c>
    </row>
    <row r="363" spans="1:7">
      <c r="A363" t="str">
        <f>'B-Bestandsanalyse'!$B$170</f>
        <v>B.13</v>
      </c>
      <c r="B363" s="404" t="str">
        <f>'B-Bestandsanalyse'!$C$173</f>
        <v>THG-Emissionen Wärmeversorgung</v>
      </c>
      <c r="C363" t="str">
        <f>'B-Bestandsanalyse'!X59</f>
        <v>Abwärme 60 bis 110 °C</v>
      </c>
      <c r="D363" s="404" t="str">
        <f>'B-Bestandsanalyse'!$G$47</f>
        <v>Industrie</v>
      </c>
      <c r="E363" s="404" t="str">
        <f>'B-Bestandsanalyse'!$C$175</f>
        <v>kt/a</v>
      </c>
      <c r="F363">
        <f>'A-Allgemeine Angaben'!$D$22</f>
        <v>0</v>
      </c>
      <c r="G363" s="419">
        <f>'B-Bestandsanalyse'!G187</f>
        <v>0</v>
      </c>
    </row>
    <row r="364" spans="1:7">
      <c r="A364" t="str">
        <f>'B-Bestandsanalyse'!$B$170</f>
        <v>B.13</v>
      </c>
      <c r="B364" s="404" t="str">
        <f>'B-Bestandsanalyse'!$C$173</f>
        <v>THG-Emissionen Wärmeversorgung</v>
      </c>
      <c r="C364" t="str">
        <f>'B-Bestandsanalyse'!X61</f>
        <v>feste Biomasse (ohne Altholz)</v>
      </c>
      <c r="D364" s="404" t="str">
        <f>'B-Bestandsanalyse'!$G$47</f>
        <v>Industrie</v>
      </c>
      <c r="E364" s="404" t="str">
        <f>'B-Bestandsanalyse'!$C$175</f>
        <v>kt/a</v>
      </c>
      <c r="F364">
        <f>'A-Allgemeine Angaben'!$D$22</f>
        <v>0</v>
      </c>
      <c r="G364" s="419">
        <f>'B-Bestandsanalyse'!G189</f>
        <v>0</v>
      </c>
    </row>
    <row r="365" spans="1:7">
      <c r="A365" t="str">
        <f>'B-Bestandsanalyse'!$B$170</f>
        <v>B.13</v>
      </c>
      <c r="B365" s="404" t="str">
        <f>'B-Bestandsanalyse'!$C$173</f>
        <v>THG-Emissionen Wärmeversorgung</v>
      </c>
      <c r="C365" t="str">
        <f>'B-Bestandsanalyse'!X62</f>
        <v>Altholz</v>
      </c>
      <c r="D365" s="404" t="str">
        <f>'B-Bestandsanalyse'!$G$47</f>
        <v>Industrie</v>
      </c>
      <c r="E365" s="404" t="str">
        <f>'B-Bestandsanalyse'!$C$175</f>
        <v>kt/a</v>
      </c>
      <c r="F365">
        <f>'A-Allgemeine Angaben'!$D$22</f>
        <v>0</v>
      </c>
      <c r="G365" s="419">
        <f>'B-Bestandsanalyse'!G190</f>
        <v>0</v>
      </c>
    </row>
    <row r="366" spans="1:7">
      <c r="A366" t="str">
        <f>'B-Bestandsanalyse'!$B$170</f>
        <v>B.13</v>
      </c>
      <c r="B366" s="404" t="str">
        <f>'B-Bestandsanalyse'!$C$173</f>
        <v>THG-Emissionen Wärmeversorgung</v>
      </c>
      <c r="C366" t="str">
        <f>'B-Bestandsanalyse'!X63</f>
        <v>Biogas</v>
      </c>
      <c r="D366" s="404" t="str">
        <f>'B-Bestandsanalyse'!$G$47</f>
        <v>Industrie</v>
      </c>
      <c r="E366" s="404" t="str">
        <f>'B-Bestandsanalyse'!$C$175</f>
        <v>kt/a</v>
      </c>
      <c r="F366">
        <f>'A-Allgemeine Angaben'!$D$22</f>
        <v>0</v>
      </c>
      <c r="G366" s="419">
        <f>'B-Bestandsanalyse'!G191</f>
        <v>0</v>
      </c>
    </row>
    <row r="367" spans="1:7">
      <c r="A367" t="str">
        <f>'B-Bestandsanalyse'!$B$170</f>
        <v>B.13</v>
      </c>
      <c r="B367" s="404" t="str">
        <f>'B-Bestandsanalyse'!$C$173</f>
        <v>THG-Emissionen Wärmeversorgung</v>
      </c>
      <c r="C367" t="str">
        <f>'B-Bestandsanalyse'!X64</f>
        <v>Biomethan</v>
      </c>
      <c r="D367" s="404" t="str">
        <f>'B-Bestandsanalyse'!$G$47</f>
        <v>Industrie</v>
      </c>
      <c r="E367" s="404" t="str">
        <f>'B-Bestandsanalyse'!$C$175</f>
        <v>kt/a</v>
      </c>
      <c r="F367">
        <f>'A-Allgemeine Angaben'!$D$22</f>
        <v>0</v>
      </c>
      <c r="G367" s="419">
        <f>'B-Bestandsanalyse'!G192</f>
        <v>0</v>
      </c>
    </row>
    <row r="368" spans="1:7">
      <c r="A368" t="str">
        <f>'B-Bestandsanalyse'!$B$170</f>
        <v>B.13</v>
      </c>
      <c r="B368" s="404" t="str">
        <f>'B-Bestandsanalyse'!$C$173</f>
        <v>THG-Emissionen Wärmeversorgung</v>
      </c>
      <c r="C368" t="str">
        <f>'B-Bestandsanalyse'!X65</f>
        <v>Deponiegas</v>
      </c>
      <c r="D368" s="404" t="str">
        <f>'B-Bestandsanalyse'!$G$47</f>
        <v>Industrie</v>
      </c>
      <c r="E368" s="404" t="str">
        <f>'B-Bestandsanalyse'!$C$175</f>
        <v>kt/a</v>
      </c>
      <c r="F368">
        <f>'A-Allgemeine Angaben'!$D$22</f>
        <v>0</v>
      </c>
      <c r="G368" s="419">
        <f>'B-Bestandsanalyse'!G193</f>
        <v>0</v>
      </c>
    </row>
    <row r="369" spans="1:7">
      <c r="A369" t="str">
        <f>'B-Bestandsanalyse'!$B$170</f>
        <v>B.13</v>
      </c>
      <c r="B369" s="404" t="str">
        <f>'B-Bestandsanalyse'!$C$173</f>
        <v>THG-Emissionen Wärmeversorgung</v>
      </c>
      <c r="C369" t="str">
        <f>'B-Bestandsanalyse'!X66</f>
        <v>Klärgas</v>
      </c>
      <c r="D369" s="404" t="str">
        <f>'B-Bestandsanalyse'!$G$47</f>
        <v>Industrie</v>
      </c>
      <c r="E369" s="404" t="str">
        <f>'B-Bestandsanalyse'!$C$175</f>
        <v>kt/a</v>
      </c>
      <c r="F369">
        <f>'A-Allgemeine Angaben'!$D$22</f>
        <v>0</v>
      </c>
      <c r="G369" s="419">
        <f>'B-Bestandsanalyse'!G194</f>
        <v>0</v>
      </c>
    </row>
    <row r="370" spans="1:7">
      <c r="A370" t="str">
        <f>'B-Bestandsanalyse'!$B$170</f>
        <v>B.13</v>
      </c>
      <c r="B370" s="404" t="str">
        <f>'B-Bestandsanalyse'!$C$173</f>
        <v>THG-Emissionen Wärmeversorgung</v>
      </c>
      <c r="C370" t="str">
        <f>'B-Bestandsanalyse'!X67</f>
        <v>Flüssige Biomasse</v>
      </c>
      <c r="D370" s="404" t="str">
        <f>'B-Bestandsanalyse'!$G$47</f>
        <v>Industrie</v>
      </c>
      <c r="E370" s="404" t="str">
        <f>'B-Bestandsanalyse'!$C$175</f>
        <v>kt/a</v>
      </c>
      <c r="F370">
        <f>'A-Allgemeine Angaben'!$D$22</f>
        <v>0</v>
      </c>
      <c r="G370" s="419">
        <f>'B-Bestandsanalyse'!G195</f>
        <v>0</v>
      </c>
    </row>
    <row r="371" spans="1:7">
      <c r="A371" t="str">
        <f>'B-Bestandsanalyse'!$B$170</f>
        <v>B.13</v>
      </c>
      <c r="B371" s="404" t="str">
        <f>'B-Bestandsanalyse'!$C$173</f>
        <v>THG-Emissionen Wärmeversorgung</v>
      </c>
      <c r="C371" t="str">
        <f>'B-Bestandsanalyse'!X68</f>
        <v>Strom Wärmepumpe</v>
      </c>
      <c r="D371" s="404" t="str">
        <f>'B-Bestandsanalyse'!$G$47</f>
        <v>Industrie</v>
      </c>
      <c r="E371" s="404" t="str">
        <f>'B-Bestandsanalyse'!$C$175</f>
        <v>kt/a</v>
      </c>
      <c r="F371">
        <f>'A-Allgemeine Angaben'!$D$22</f>
        <v>0</v>
      </c>
      <c r="G371" s="419">
        <f>'B-Bestandsanalyse'!G196</f>
        <v>0</v>
      </c>
    </row>
    <row r="372" spans="1:7">
      <c r="A372" t="str">
        <f>'B-Bestandsanalyse'!$B$170</f>
        <v>B.13</v>
      </c>
      <c r="B372" s="404" t="str">
        <f>'B-Bestandsanalyse'!$C$173</f>
        <v>THG-Emissionen Wärmeversorgung</v>
      </c>
      <c r="C372" t="str">
        <f>'B-Bestandsanalyse'!X69</f>
        <v>Strom Direktheizung</v>
      </c>
      <c r="D372" s="404" t="str">
        <f>'B-Bestandsanalyse'!$G$47</f>
        <v>Industrie</v>
      </c>
      <c r="E372" s="404" t="str">
        <f>'B-Bestandsanalyse'!$C$175</f>
        <v>kt/a</v>
      </c>
      <c r="F372">
        <f>'A-Allgemeine Angaben'!$D$22</f>
        <v>0</v>
      </c>
      <c r="G372" s="419">
        <f>'B-Bestandsanalyse'!G197</f>
        <v>0</v>
      </c>
    </row>
    <row r="373" spans="1:7">
      <c r="A373" t="str">
        <f>'B-Bestandsanalyse'!$B$170</f>
        <v>B.13</v>
      </c>
      <c r="B373" s="404" t="str">
        <f>'B-Bestandsanalyse'!$C$173</f>
        <v>THG-Emissionen Wärmeversorgung</v>
      </c>
      <c r="C373" t="str">
        <f>'B-Bestandsanalyse'!X70</f>
        <v>Solarthermie Dach-Anlagen</v>
      </c>
      <c r="D373" s="404" t="str">
        <f>'B-Bestandsanalyse'!$G$47</f>
        <v>Industrie</v>
      </c>
      <c r="E373" s="404" t="str">
        <f>'B-Bestandsanalyse'!$C$175</f>
        <v>kt/a</v>
      </c>
      <c r="F373">
        <f>'A-Allgemeine Angaben'!$D$22</f>
        <v>0</v>
      </c>
      <c r="G373" s="419">
        <f>'B-Bestandsanalyse'!G198</f>
        <v>0</v>
      </c>
    </row>
    <row r="374" spans="1:7">
      <c r="A374" t="str">
        <f>'B-Bestandsanalyse'!$B$170</f>
        <v>B.13</v>
      </c>
      <c r="B374" s="404" t="str">
        <f>'B-Bestandsanalyse'!$C$173</f>
        <v>THG-Emissionen Wärmeversorgung</v>
      </c>
      <c r="C374" t="str">
        <f>'B-Bestandsanalyse'!X71</f>
        <v>Solarthermie Freiflächenanlagen</v>
      </c>
      <c r="D374" s="404" t="str">
        <f>'B-Bestandsanalyse'!$G$47</f>
        <v>Industrie</v>
      </c>
      <c r="E374" s="404" t="str">
        <f>'B-Bestandsanalyse'!$C$175</f>
        <v>kt/a</v>
      </c>
      <c r="F374">
        <f>'A-Allgemeine Angaben'!$D$22</f>
        <v>0</v>
      </c>
      <c r="G374" s="419">
        <f>'B-Bestandsanalyse'!G199</f>
        <v>0</v>
      </c>
    </row>
    <row r="375" spans="1:7">
      <c r="A375" t="str">
        <f>'B-Bestandsanalyse'!$B$170</f>
        <v>B.13</v>
      </c>
      <c r="B375" s="404" t="str">
        <f>'B-Bestandsanalyse'!$C$173</f>
        <v>THG-Emissionen Wärmeversorgung</v>
      </c>
      <c r="C375" t="str">
        <f>'B-Bestandsanalyse'!X72</f>
        <v>Oberflächennahe Geothermie</v>
      </c>
      <c r="D375" s="404" t="str">
        <f>'B-Bestandsanalyse'!$G$47</f>
        <v>Industrie</v>
      </c>
      <c r="E375" s="404" t="str">
        <f>'B-Bestandsanalyse'!$C$175</f>
        <v>kt/a</v>
      </c>
      <c r="F375">
        <f>'A-Allgemeine Angaben'!$D$22</f>
        <v>0</v>
      </c>
      <c r="G375" s="419">
        <f>'B-Bestandsanalyse'!G200</f>
        <v>0</v>
      </c>
    </row>
    <row r="376" spans="1:7">
      <c r="A376" t="str">
        <f>'B-Bestandsanalyse'!$B$170</f>
        <v>B.13</v>
      </c>
      <c r="B376" s="404" t="str">
        <f>'B-Bestandsanalyse'!$C$173</f>
        <v>THG-Emissionen Wärmeversorgung</v>
      </c>
      <c r="C376" t="str">
        <f>'B-Bestandsanalyse'!X73</f>
        <v>Tiefe Geothermie</v>
      </c>
      <c r="D376" s="404" t="str">
        <f>'B-Bestandsanalyse'!$G$47</f>
        <v>Industrie</v>
      </c>
      <c r="E376" s="404" t="str">
        <f>'B-Bestandsanalyse'!$C$175</f>
        <v>kt/a</v>
      </c>
      <c r="F376">
        <f>'A-Allgemeine Angaben'!$D$22</f>
        <v>0</v>
      </c>
      <c r="G376" s="419">
        <f>'B-Bestandsanalyse'!G201</f>
        <v>0</v>
      </c>
    </row>
    <row r="377" spans="1:7">
      <c r="A377" t="str">
        <f>'B-Bestandsanalyse'!$B$170</f>
        <v>B.13</v>
      </c>
      <c r="B377" s="404" t="str">
        <f>'B-Bestandsanalyse'!$C$173</f>
        <v>THG-Emissionen Wärmeversorgung</v>
      </c>
      <c r="C377" t="str">
        <f>'B-Bestandsanalyse'!X74</f>
        <v>Oberflächengewässern</v>
      </c>
      <c r="D377" s="404" t="str">
        <f>'B-Bestandsanalyse'!$G$47</f>
        <v>Industrie</v>
      </c>
      <c r="E377" s="404" t="str">
        <f>'B-Bestandsanalyse'!$C$175</f>
        <v>kt/a</v>
      </c>
      <c r="F377">
        <f>'A-Allgemeine Angaben'!$D$22</f>
        <v>0</v>
      </c>
      <c r="G377" s="419">
        <f>'B-Bestandsanalyse'!G202</f>
        <v>0</v>
      </c>
    </row>
    <row r="378" spans="1:7">
      <c r="A378" t="str">
        <f>'B-Bestandsanalyse'!$B$170</f>
        <v>B.13</v>
      </c>
      <c r="B378" s="404" t="str">
        <f>'B-Bestandsanalyse'!$C$173</f>
        <v>THG-Emissionen Wärmeversorgung</v>
      </c>
      <c r="C378" t="str">
        <f>'B-Bestandsanalyse'!X75</f>
        <v>Grubenwasser</v>
      </c>
      <c r="D378" s="404" t="str">
        <f>'B-Bestandsanalyse'!$G$47</f>
        <v>Industrie</v>
      </c>
      <c r="E378" s="404" t="str">
        <f>'B-Bestandsanalyse'!$C$175</f>
        <v>kt/a</v>
      </c>
      <c r="F378">
        <f>'A-Allgemeine Angaben'!$D$22</f>
        <v>0</v>
      </c>
      <c r="G378" s="419">
        <f>'B-Bestandsanalyse'!G203</f>
        <v>0</v>
      </c>
    </row>
    <row r="379" spans="1:7">
      <c r="A379" t="str">
        <f>'B-Bestandsanalyse'!$B$170</f>
        <v>B.13</v>
      </c>
      <c r="B379" s="404" t="str">
        <f>'B-Bestandsanalyse'!$C$173</f>
        <v>THG-Emissionen Wärmeversorgung</v>
      </c>
      <c r="C379" t="str">
        <f>'B-Bestandsanalyse'!X76</f>
        <v>Luft</v>
      </c>
      <c r="D379" s="404" t="str">
        <f>'B-Bestandsanalyse'!$G$47</f>
        <v>Industrie</v>
      </c>
      <c r="E379" s="404" t="str">
        <f>'B-Bestandsanalyse'!$C$175</f>
        <v>kt/a</v>
      </c>
      <c r="F379">
        <f>'A-Allgemeine Angaben'!$D$22</f>
        <v>0</v>
      </c>
      <c r="G379" s="419">
        <f>'B-Bestandsanalyse'!G204</f>
        <v>0</v>
      </c>
    </row>
    <row r="380" spans="1:7">
      <c r="A380" t="str">
        <f>'B-Bestandsanalyse'!$B$170</f>
        <v>B.13</v>
      </c>
      <c r="B380" s="404" t="str">
        <f>'B-Bestandsanalyse'!$C$173</f>
        <v>THG-Emissionen Wärmeversorgung</v>
      </c>
      <c r="C380" t="str">
        <f>'B-Bestandsanalyse'!X77</f>
        <v>Abwasser</v>
      </c>
      <c r="D380" s="404" t="str">
        <f>'B-Bestandsanalyse'!$G$47</f>
        <v>Industrie</v>
      </c>
      <c r="E380" s="404" t="str">
        <f>'B-Bestandsanalyse'!$C$175</f>
        <v>kt/a</v>
      </c>
      <c r="F380">
        <f>'A-Allgemeine Angaben'!$D$22</f>
        <v>0</v>
      </c>
      <c r="G380" s="419">
        <f>'B-Bestandsanalyse'!G205</f>
        <v>0</v>
      </c>
    </row>
    <row r="381" spans="1:7">
      <c r="A381" t="str">
        <f>'B-Bestandsanalyse'!$B$170</f>
        <v>B.13</v>
      </c>
      <c r="B381" s="404" t="str">
        <f>'B-Bestandsanalyse'!$C$173</f>
        <v>THG-Emissionen Wärmeversorgung</v>
      </c>
      <c r="C381" t="str">
        <f>'B-Bestandsanalyse'!X78</f>
        <v>Sonstige fossile Brennstoffe</v>
      </c>
      <c r="D381" s="404" t="str">
        <f>'B-Bestandsanalyse'!$G$47</f>
        <v>Industrie</v>
      </c>
      <c r="E381" s="404" t="str">
        <f>'B-Bestandsanalyse'!$C$175</f>
        <v>kt/a</v>
      </c>
      <c r="F381">
        <f>'A-Allgemeine Angaben'!$D$22</f>
        <v>0</v>
      </c>
      <c r="G381" s="419">
        <f>'B-Bestandsanalyse'!G206</f>
        <v>0</v>
      </c>
    </row>
    <row r="382" spans="1:7">
      <c r="A382" t="str">
        <f>'B-Bestandsanalyse'!$B$170</f>
        <v>B.13</v>
      </c>
      <c r="B382" s="404" t="str">
        <f>'B-Bestandsanalyse'!$C$173</f>
        <v>THG-Emissionen Wärmeversorgung</v>
      </c>
      <c r="C382" t="str">
        <f>'B-Bestandsanalyse'!X79</f>
        <v>Sonstige erneuerbare Energien</v>
      </c>
      <c r="D382" s="404" t="str">
        <f>'B-Bestandsanalyse'!$G$47</f>
        <v>Industrie</v>
      </c>
      <c r="E382" s="404" t="str">
        <f>'B-Bestandsanalyse'!$C$175</f>
        <v>kt/a</v>
      </c>
      <c r="F382">
        <f>'A-Allgemeine Angaben'!$D$22</f>
        <v>0</v>
      </c>
      <c r="G382" s="419">
        <f>'B-Bestandsanalyse'!G207</f>
        <v>0</v>
      </c>
    </row>
    <row r="383" spans="1:7">
      <c r="A383" t="str">
        <f>'B-Bestandsanalyse'!$B$170</f>
        <v>B.13</v>
      </c>
      <c r="B383" s="404" t="str">
        <f>'B-Bestandsanalyse'!$C$173</f>
        <v>THG-Emissionen Wärmeversorgung</v>
      </c>
      <c r="D383" s="404" t="str">
        <f>'B-Bestandsanalyse'!$G$47</f>
        <v>Industrie</v>
      </c>
      <c r="E383" s="404" t="str">
        <f>'B-Bestandsanalyse'!$C$175</f>
        <v>kt/a</v>
      </c>
      <c r="F383">
        <f>'A-Allgemeine Angaben'!$D$22</f>
        <v>0</v>
      </c>
      <c r="G383" s="419">
        <f>'B-Bestandsanalyse'!G208</f>
        <v>0</v>
      </c>
    </row>
    <row r="384" spans="1:7">
      <c r="A384" t="str">
        <f>'B-Bestandsanalyse'!$B$170</f>
        <v>B.13</v>
      </c>
      <c r="B384" s="404" t="str">
        <f>'B-Bestandsanalyse'!$C$173</f>
        <v>THG-Emissionen Wärmeversorgung</v>
      </c>
      <c r="C384" t="str">
        <f>'B-Bestandsanalyse'!X48</f>
        <v>Braunkohle</v>
      </c>
      <c r="D384" t="str">
        <f>'B-Bestandsanalyse'!$I$45</f>
        <v>Sektoren insgesamt</v>
      </c>
      <c r="E384" s="404" t="str">
        <f>'B-Bestandsanalyse'!$C$175</f>
        <v>kt/a</v>
      </c>
      <c r="F384">
        <f>'A-Allgemeine Angaben'!$D$22</f>
        <v>0</v>
      </c>
      <c r="G384" s="419" t="e">
        <f ca="1">'B-Bestandsanalyse'!I176</f>
        <v>#VALUE!</v>
      </c>
    </row>
    <row r="385" spans="1:7">
      <c r="A385" t="str">
        <f>'B-Bestandsanalyse'!$B$170</f>
        <v>B.13</v>
      </c>
      <c r="B385" s="404" t="str">
        <f>'B-Bestandsanalyse'!$C$173</f>
        <v>THG-Emissionen Wärmeversorgung</v>
      </c>
      <c r="C385" t="str">
        <f>'B-Bestandsanalyse'!X49</f>
        <v>Steinkohle</v>
      </c>
      <c r="D385" t="str">
        <f>'B-Bestandsanalyse'!$I$45</f>
        <v>Sektoren insgesamt</v>
      </c>
      <c r="E385" s="404" t="str">
        <f>'B-Bestandsanalyse'!$C$175</f>
        <v>kt/a</v>
      </c>
      <c r="F385">
        <f>'A-Allgemeine Angaben'!$D$22</f>
        <v>0</v>
      </c>
      <c r="G385" s="419" t="e">
        <f ca="1">'B-Bestandsanalyse'!I177</f>
        <v>#VALUE!</v>
      </c>
    </row>
    <row r="386" spans="1:7">
      <c r="A386" t="str">
        <f>'B-Bestandsanalyse'!$B$170</f>
        <v>B.13</v>
      </c>
      <c r="B386" s="404" t="str">
        <f>'B-Bestandsanalyse'!$C$173</f>
        <v>THG-Emissionen Wärmeversorgung</v>
      </c>
      <c r="C386" t="str">
        <f>'B-Bestandsanalyse'!X50</f>
        <v>Erdgas</v>
      </c>
      <c r="D386" t="str">
        <f>'B-Bestandsanalyse'!$I$45</f>
        <v>Sektoren insgesamt</v>
      </c>
      <c r="E386" s="404" t="str">
        <f>'B-Bestandsanalyse'!$C$175</f>
        <v>kt/a</v>
      </c>
      <c r="F386">
        <f>'A-Allgemeine Angaben'!$D$22</f>
        <v>0</v>
      </c>
      <c r="G386" s="419" t="e">
        <f ca="1">'B-Bestandsanalyse'!I178</f>
        <v>#VALUE!</v>
      </c>
    </row>
    <row r="387" spans="1:7">
      <c r="A387" t="str">
        <f>'B-Bestandsanalyse'!$B$170</f>
        <v>B.13</v>
      </c>
      <c r="B387" s="404" t="str">
        <f>'B-Bestandsanalyse'!$C$173</f>
        <v>THG-Emissionen Wärmeversorgung</v>
      </c>
      <c r="C387" t="str">
        <f>'B-Bestandsanalyse'!X51</f>
        <v>Flüssiggas</v>
      </c>
      <c r="D387" t="str">
        <f>'B-Bestandsanalyse'!$I$45</f>
        <v>Sektoren insgesamt</v>
      </c>
      <c r="E387" s="404" t="str">
        <f>'B-Bestandsanalyse'!$C$175</f>
        <v>kt/a</v>
      </c>
      <c r="F387">
        <f>'A-Allgemeine Angaben'!$D$22</f>
        <v>0</v>
      </c>
      <c r="G387" s="419" t="e">
        <f ca="1">'B-Bestandsanalyse'!I179</f>
        <v>#VALUE!</v>
      </c>
    </row>
    <row r="388" spans="1:7">
      <c r="A388" t="str">
        <f>'B-Bestandsanalyse'!$B$170</f>
        <v>B.13</v>
      </c>
      <c r="B388" s="404" t="str">
        <f>'B-Bestandsanalyse'!$C$173</f>
        <v>THG-Emissionen Wärmeversorgung</v>
      </c>
      <c r="C388" t="str">
        <f>'B-Bestandsanalyse'!X52</f>
        <v>Heizöl</v>
      </c>
      <c r="D388" t="str">
        <f>'B-Bestandsanalyse'!$I$45</f>
        <v>Sektoren insgesamt</v>
      </c>
      <c r="E388" s="404" t="str">
        <f>'B-Bestandsanalyse'!$C$175</f>
        <v>kt/a</v>
      </c>
      <c r="F388">
        <f>'A-Allgemeine Angaben'!$D$22</f>
        <v>0</v>
      </c>
      <c r="G388" s="419" t="e">
        <f ca="1">'B-Bestandsanalyse'!I180</f>
        <v>#VALUE!</v>
      </c>
    </row>
    <row r="389" spans="1:7">
      <c r="A389" t="str">
        <f>'B-Bestandsanalyse'!$B$170</f>
        <v>B.13</v>
      </c>
      <c r="B389" s="404" t="str">
        <f>'B-Bestandsanalyse'!$C$173</f>
        <v>THG-Emissionen Wärmeversorgung</v>
      </c>
      <c r="C389" t="str">
        <f>'B-Bestandsanalyse'!X53</f>
        <v>Wasserstoff</v>
      </c>
      <c r="D389" t="str">
        <f>'B-Bestandsanalyse'!$I$45</f>
        <v>Sektoren insgesamt</v>
      </c>
      <c r="E389" s="404" t="str">
        <f>'B-Bestandsanalyse'!$C$175</f>
        <v>kt/a</v>
      </c>
      <c r="F389">
        <f>'A-Allgemeine Angaben'!$D$22</f>
        <v>0</v>
      </c>
      <c r="G389" s="419" t="e">
        <f ca="1">'B-Bestandsanalyse'!I181</f>
        <v>#VALUE!</v>
      </c>
    </row>
    <row r="390" spans="1:7">
      <c r="A390" t="str">
        <f>'B-Bestandsanalyse'!$B$170</f>
        <v>B.13</v>
      </c>
      <c r="B390" s="404" t="str">
        <f>'B-Bestandsanalyse'!$C$173</f>
        <v>THG-Emissionen Wärmeversorgung</v>
      </c>
      <c r="C390" t="str">
        <f>'B-Bestandsanalyse'!X54</f>
        <v>Wasserstoffderivate</v>
      </c>
      <c r="D390" t="str">
        <f>'B-Bestandsanalyse'!$I$45</f>
        <v>Sektoren insgesamt</v>
      </c>
      <c r="E390" s="404" t="str">
        <f>'B-Bestandsanalyse'!$C$175</f>
        <v>kt/a</v>
      </c>
      <c r="F390">
        <f>'A-Allgemeine Angaben'!$D$22</f>
        <v>0</v>
      </c>
      <c r="G390" s="419" t="e">
        <f ca="1">'B-Bestandsanalyse'!I182</f>
        <v>#VALUE!</v>
      </c>
    </row>
    <row r="391" spans="1:7">
      <c r="A391" t="str">
        <f>'B-Bestandsanalyse'!$B$170</f>
        <v>B.13</v>
      </c>
      <c r="B391" s="404" t="str">
        <f>'B-Bestandsanalyse'!$C$173</f>
        <v>THG-Emissionen Wärmeversorgung</v>
      </c>
      <c r="C391" t="str">
        <f>'B-Bestandsanalyse'!X55</f>
        <v>Grubengas</v>
      </c>
      <c r="D391" t="str">
        <f>'B-Bestandsanalyse'!$I$45</f>
        <v>Sektoren insgesamt</v>
      </c>
      <c r="E391" s="404" t="str">
        <f>'B-Bestandsanalyse'!$C$175</f>
        <v>kt/a</v>
      </c>
      <c r="F391">
        <f>'A-Allgemeine Angaben'!$D$22</f>
        <v>0</v>
      </c>
      <c r="G391" s="419" t="e">
        <f ca="1">'B-Bestandsanalyse'!I183</f>
        <v>#VALUE!</v>
      </c>
    </row>
    <row r="392" spans="1:7">
      <c r="A392" t="str">
        <f>'B-Bestandsanalyse'!$B$170</f>
        <v>B.13</v>
      </c>
      <c r="B392" s="404" t="str">
        <f>'B-Bestandsanalyse'!$C$173</f>
        <v>THG-Emissionen Wärmeversorgung</v>
      </c>
      <c r="C392" t="str">
        <f>'B-Bestandsanalyse'!X56</f>
        <v>Nicht biogener Abfall</v>
      </c>
      <c r="D392" t="str">
        <f>'B-Bestandsanalyse'!$I$45</f>
        <v>Sektoren insgesamt</v>
      </c>
      <c r="E392" s="404" t="str">
        <f>'B-Bestandsanalyse'!$C$175</f>
        <v>kt/a</v>
      </c>
      <c r="F392">
        <f>'A-Allgemeine Angaben'!$D$22</f>
        <v>0</v>
      </c>
      <c r="G392" s="419" t="e">
        <f ca="1">'B-Bestandsanalyse'!I184</f>
        <v>#VALUE!</v>
      </c>
    </row>
    <row r="393" spans="1:7">
      <c r="A393" t="str">
        <f>'B-Bestandsanalyse'!$B$170</f>
        <v>B.13</v>
      </c>
      <c r="B393" s="404" t="str">
        <f>'B-Bestandsanalyse'!$C$173</f>
        <v>THG-Emissionen Wärmeversorgung</v>
      </c>
      <c r="C393" t="str">
        <f>'B-Bestandsanalyse'!X57</f>
        <v>Biogener Abfall</v>
      </c>
      <c r="D393" t="str">
        <f>'B-Bestandsanalyse'!$I$45</f>
        <v>Sektoren insgesamt</v>
      </c>
      <c r="E393" s="404" t="str">
        <f>'B-Bestandsanalyse'!$C$175</f>
        <v>kt/a</v>
      </c>
      <c r="F393">
        <f>'A-Allgemeine Angaben'!$D$22</f>
        <v>0</v>
      </c>
      <c r="G393" s="419" t="e">
        <f ca="1">'B-Bestandsanalyse'!I185</f>
        <v>#VALUE!</v>
      </c>
    </row>
    <row r="394" spans="1:7">
      <c r="A394" t="str">
        <f>'B-Bestandsanalyse'!$B$170</f>
        <v>B.13</v>
      </c>
      <c r="B394" s="404" t="str">
        <f>'B-Bestandsanalyse'!$C$173</f>
        <v>THG-Emissionen Wärmeversorgung</v>
      </c>
      <c r="C394" t="str">
        <f>'B-Bestandsanalyse'!X58</f>
        <v>Abwärme &lt; 60 °C</v>
      </c>
      <c r="D394" t="str">
        <f>'B-Bestandsanalyse'!$I$45</f>
        <v>Sektoren insgesamt</v>
      </c>
      <c r="E394" s="404" t="str">
        <f>'B-Bestandsanalyse'!$C$175</f>
        <v>kt/a</v>
      </c>
      <c r="F394">
        <f>'A-Allgemeine Angaben'!$D$22</f>
        <v>0</v>
      </c>
      <c r="G394" s="419" t="e">
        <f ca="1">'B-Bestandsanalyse'!I186</f>
        <v>#VALUE!</v>
      </c>
    </row>
    <row r="395" spans="1:7">
      <c r="A395" t="str">
        <f>'B-Bestandsanalyse'!$B$170</f>
        <v>B.13</v>
      </c>
      <c r="B395" s="404" t="str">
        <f>'B-Bestandsanalyse'!$C$173</f>
        <v>THG-Emissionen Wärmeversorgung</v>
      </c>
      <c r="C395" t="str">
        <f>'B-Bestandsanalyse'!X59</f>
        <v>Abwärme 60 bis 110 °C</v>
      </c>
      <c r="D395" t="str">
        <f>'B-Bestandsanalyse'!$I$45</f>
        <v>Sektoren insgesamt</v>
      </c>
      <c r="E395" s="404" t="str">
        <f>'B-Bestandsanalyse'!$C$175</f>
        <v>kt/a</v>
      </c>
      <c r="F395">
        <f>'A-Allgemeine Angaben'!$D$22</f>
        <v>0</v>
      </c>
      <c r="G395" s="419" t="e">
        <f ca="1">'B-Bestandsanalyse'!I187</f>
        <v>#VALUE!</v>
      </c>
    </row>
    <row r="396" spans="1:7">
      <c r="A396" t="str">
        <f>'B-Bestandsanalyse'!$B$170</f>
        <v>B.13</v>
      </c>
      <c r="B396" s="404" t="str">
        <f>'B-Bestandsanalyse'!$C$173</f>
        <v>THG-Emissionen Wärmeversorgung</v>
      </c>
      <c r="C396" t="str">
        <f>'B-Bestandsanalyse'!X61</f>
        <v>feste Biomasse (ohne Altholz)</v>
      </c>
      <c r="D396" t="str">
        <f>'B-Bestandsanalyse'!$I$45</f>
        <v>Sektoren insgesamt</v>
      </c>
      <c r="E396" s="404" t="str">
        <f>'B-Bestandsanalyse'!$C$175</f>
        <v>kt/a</v>
      </c>
      <c r="F396">
        <f>'A-Allgemeine Angaben'!$D$22</f>
        <v>0</v>
      </c>
      <c r="G396" s="419" t="e">
        <f ca="1">'B-Bestandsanalyse'!I189</f>
        <v>#VALUE!</v>
      </c>
    </row>
    <row r="397" spans="1:7">
      <c r="A397" t="str">
        <f>'B-Bestandsanalyse'!$B$170</f>
        <v>B.13</v>
      </c>
      <c r="B397" s="404" t="str">
        <f>'B-Bestandsanalyse'!$C$173</f>
        <v>THG-Emissionen Wärmeversorgung</v>
      </c>
      <c r="C397" t="str">
        <f>'B-Bestandsanalyse'!X62</f>
        <v>Altholz</v>
      </c>
      <c r="D397" t="str">
        <f>'B-Bestandsanalyse'!$I$45</f>
        <v>Sektoren insgesamt</v>
      </c>
      <c r="E397" s="404" t="str">
        <f>'B-Bestandsanalyse'!$C$175</f>
        <v>kt/a</v>
      </c>
      <c r="F397">
        <f>'A-Allgemeine Angaben'!$D$22</f>
        <v>0</v>
      </c>
      <c r="G397" s="419" t="e">
        <f ca="1">'B-Bestandsanalyse'!I190</f>
        <v>#VALUE!</v>
      </c>
    </row>
    <row r="398" spans="1:7">
      <c r="A398" t="str">
        <f>'B-Bestandsanalyse'!$B$170</f>
        <v>B.13</v>
      </c>
      <c r="B398" s="404" t="str">
        <f>'B-Bestandsanalyse'!$C$173</f>
        <v>THG-Emissionen Wärmeversorgung</v>
      </c>
      <c r="C398" t="str">
        <f>'B-Bestandsanalyse'!X63</f>
        <v>Biogas</v>
      </c>
      <c r="D398" t="str">
        <f>'B-Bestandsanalyse'!$I$45</f>
        <v>Sektoren insgesamt</v>
      </c>
      <c r="E398" s="404" t="str">
        <f>'B-Bestandsanalyse'!$C$175</f>
        <v>kt/a</v>
      </c>
      <c r="F398">
        <f>'A-Allgemeine Angaben'!$D$22</f>
        <v>0</v>
      </c>
      <c r="G398" s="419" t="e">
        <f ca="1">'B-Bestandsanalyse'!I191</f>
        <v>#VALUE!</v>
      </c>
    </row>
    <row r="399" spans="1:7">
      <c r="A399" t="str">
        <f>'B-Bestandsanalyse'!$B$170</f>
        <v>B.13</v>
      </c>
      <c r="B399" s="404" t="str">
        <f>'B-Bestandsanalyse'!$C$173</f>
        <v>THG-Emissionen Wärmeversorgung</v>
      </c>
      <c r="C399" t="str">
        <f>'B-Bestandsanalyse'!X64</f>
        <v>Biomethan</v>
      </c>
      <c r="D399" t="str">
        <f>'B-Bestandsanalyse'!$I$45</f>
        <v>Sektoren insgesamt</v>
      </c>
      <c r="E399" s="404" t="str">
        <f>'B-Bestandsanalyse'!$C$175</f>
        <v>kt/a</v>
      </c>
      <c r="F399">
        <f>'A-Allgemeine Angaben'!$D$22</f>
        <v>0</v>
      </c>
      <c r="G399" s="419" t="e">
        <f ca="1">'B-Bestandsanalyse'!I192</f>
        <v>#VALUE!</v>
      </c>
    </row>
    <row r="400" spans="1:7">
      <c r="A400" t="str">
        <f>'B-Bestandsanalyse'!$B$170</f>
        <v>B.13</v>
      </c>
      <c r="B400" s="404" t="str">
        <f>'B-Bestandsanalyse'!$C$173</f>
        <v>THG-Emissionen Wärmeversorgung</v>
      </c>
      <c r="C400" t="str">
        <f>'B-Bestandsanalyse'!X65</f>
        <v>Deponiegas</v>
      </c>
      <c r="D400" t="str">
        <f>'B-Bestandsanalyse'!$I$45</f>
        <v>Sektoren insgesamt</v>
      </c>
      <c r="E400" s="404" t="str">
        <f>'B-Bestandsanalyse'!$C$175</f>
        <v>kt/a</v>
      </c>
      <c r="F400">
        <f>'A-Allgemeine Angaben'!$D$22</f>
        <v>0</v>
      </c>
      <c r="G400" s="419" t="e">
        <f ca="1">'B-Bestandsanalyse'!I193</f>
        <v>#VALUE!</v>
      </c>
    </row>
    <row r="401" spans="1:7">
      <c r="A401" t="str">
        <f>'B-Bestandsanalyse'!$B$170</f>
        <v>B.13</v>
      </c>
      <c r="B401" s="404" t="str">
        <f>'B-Bestandsanalyse'!$C$173</f>
        <v>THG-Emissionen Wärmeversorgung</v>
      </c>
      <c r="C401" t="str">
        <f>'B-Bestandsanalyse'!X66</f>
        <v>Klärgas</v>
      </c>
      <c r="D401" t="str">
        <f>'B-Bestandsanalyse'!$I$45</f>
        <v>Sektoren insgesamt</v>
      </c>
      <c r="E401" s="404" t="str">
        <f>'B-Bestandsanalyse'!$C$175</f>
        <v>kt/a</v>
      </c>
      <c r="F401">
        <f>'A-Allgemeine Angaben'!$D$22</f>
        <v>0</v>
      </c>
      <c r="G401" s="419" t="e">
        <f ca="1">'B-Bestandsanalyse'!I194</f>
        <v>#VALUE!</v>
      </c>
    </row>
    <row r="402" spans="1:7">
      <c r="A402" t="str">
        <f>'B-Bestandsanalyse'!$B$170</f>
        <v>B.13</v>
      </c>
      <c r="B402" s="404" t="str">
        <f>'B-Bestandsanalyse'!$C$173</f>
        <v>THG-Emissionen Wärmeversorgung</v>
      </c>
      <c r="C402" t="str">
        <f>'B-Bestandsanalyse'!X67</f>
        <v>Flüssige Biomasse</v>
      </c>
      <c r="D402" t="str">
        <f>'B-Bestandsanalyse'!$I$45</f>
        <v>Sektoren insgesamt</v>
      </c>
      <c r="E402" s="404" t="str">
        <f>'B-Bestandsanalyse'!$C$175</f>
        <v>kt/a</v>
      </c>
      <c r="F402">
        <f>'A-Allgemeine Angaben'!$D$22</f>
        <v>0</v>
      </c>
      <c r="G402" s="419" t="e">
        <f ca="1">'B-Bestandsanalyse'!I195</f>
        <v>#VALUE!</v>
      </c>
    </row>
    <row r="403" spans="1:7">
      <c r="A403" t="str">
        <f>'B-Bestandsanalyse'!$B$170</f>
        <v>B.13</v>
      </c>
      <c r="B403" s="404" t="str">
        <f>'B-Bestandsanalyse'!$C$173</f>
        <v>THG-Emissionen Wärmeversorgung</v>
      </c>
      <c r="C403" t="str">
        <f>'B-Bestandsanalyse'!X68</f>
        <v>Strom Wärmepumpe</v>
      </c>
      <c r="D403" t="str">
        <f>'B-Bestandsanalyse'!$I$45</f>
        <v>Sektoren insgesamt</v>
      </c>
      <c r="E403" s="404" t="str">
        <f>'B-Bestandsanalyse'!$C$175</f>
        <v>kt/a</v>
      </c>
      <c r="F403">
        <f>'A-Allgemeine Angaben'!$D$22</f>
        <v>0</v>
      </c>
      <c r="G403" s="419" t="e">
        <f ca="1">'B-Bestandsanalyse'!I196</f>
        <v>#VALUE!</v>
      </c>
    </row>
    <row r="404" spans="1:7">
      <c r="A404" t="str">
        <f>'B-Bestandsanalyse'!$B$170</f>
        <v>B.13</v>
      </c>
      <c r="B404" s="404" t="str">
        <f>'B-Bestandsanalyse'!$C$173</f>
        <v>THG-Emissionen Wärmeversorgung</v>
      </c>
      <c r="C404" t="str">
        <f>'B-Bestandsanalyse'!X69</f>
        <v>Strom Direktheizung</v>
      </c>
      <c r="D404" t="str">
        <f>'B-Bestandsanalyse'!$I$45</f>
        <v>Sektoren insgesamt</v>
      </c>
      <c r="E404" s="404" t="str">
        <f>'B-Bestandsanalyse'!$C$175</f>
        <v>kt/a</v>
      </c>
      <c r="F404">
        <f>'A-Allgemeine Angaben'!$D$22</f>
        <v>0</v>
      </c>
      <c r="G404" s="419" t="e">
        <f ca="1">'B-Bestandsanalyse'!I197</f>
        <v>#VALUE!</v>
      </c>
    </row>
    <row r="405" spans="1:7">
      <c r="A405" t="str">
        <f>'B-Bestandsanalyse'!$B$170</f>
        <v>B.13</v>
      </c>
      <c r="B405" s="404" t="str">
        <f>'B-Bestandsanalyse'!$C$173</f>
        <v>THG-Emissionen Wärmeversorgung</v>
      </c>
      <c r="C405" t="str">
        <f>'B-Bestandsanalyse'!X70</f>
        <v>Solarthermie Dach-Anlagen</v>
      </c>
      <c r="D405" t="str">
        <f>'B-Bestandsanalyse'!$I$45</f>
        <v>Sektoren insgesamt</v>
      </c>
      <c r="E405" s="404" t="str">
        <f>'B-Bestandsanalyse'!$C$175</f>
        <v>kt/a</v>
      </c>
      <c r="F405">
        <f>'A-Allgemeine Angaben'!$D$22</f>
        <v>0</v>
      </c>
      <c r="G405" s="419" t="e">
        <f ca="1">'B-Bestandsanalyse'!I198</f>
        <v>#VALUE!</v>
      </c>
    </row>
    <row r="406" spans="1:7">
      <c r="A406" t="str">
        <f>'B-Bestandsanalyse'!$B$170</f>
        <v>B.13</v>
      </c>
      <c r="B406" s="404" t="str">
        <f>'B-Bestandsanalyse'!$C$173</f>
        <v>THG-Emissionen Wärmeversorgung</v>
      </c>
      <c r="C406" t="str">
        <f>'B-Bestandsanalyse'!X71</f>
        <v>Solarthermie Freiflächenanlagen</v>
      </c>
      <c r="D406" t="str">
        <f>'B-Bestandsanalyse'!$I$45</f>
        <v>Sektoren insgesamt</v>
      </c>
      <c r="E406" s="404" t="str">
        <f>'B-Bestandsanalyse'!$C$175</f>
        <v>kt/a</v>
      </c>
      <c r="F406">
        <f>'A-Allgemeine Angaben'!$D$22</f>
        <v>0</v>
      </c>
      <c r="G406" s="419" t="e">
        <f ca="1">'B-Bestandsanalyse'!I199</f>
        <v>#VALUE!</v>
      </c>
    </row>
    <row r="407" spans="1:7">
      <c r="A407" t="str">
        <f>'B-Bestandsanalyse'!$B$170</f>
        <v>B.13</v>
      </c>
      <c r="B407" s="404" t="str">
        <f>'B-Bestandsanalyse'!$C$173</f>
        <v>THG-Emissionen Wärmeversorgung</v>
      </c>
      <c r="C407" t="str">
        <f>'B-Bestandsanalyse'!X72</f>
        <v>Oberflächennahe Geothermie</v>
      </c>
      <c r="D407" t="str">
        <f>'B-Bestandsanalyse'!$I$45</f>
        <v>Sektoren insgesamt</v>
      </c>
      <c r="E407" s="404" t="str">
        <f>'B-Bestandsanalyse'!$C$175</f>
        <v>kt/a</v>
      </c>
      <c r="F407">
        <f>'A-Allgemeine Angaben'!$D$22</f>
        <v>0</v>
      </c>
      <c r="G407" s="419" t="e">
        <f ca="1">'B-Bestandsanalyse'!I200</f>
        <v>#VALUE!</v>
      </c>
    </row>
    <row r="408" spans="1:7">
      <c r="A408" t="str">
        <f>'B-Bestandsanalyse'!$B$170</f>
        <v>B.13</v>
      </c>
      <c r="B408" s="404" t="str">
        <f>'B-Bestandsanalyse'!$C$173</f>
        <v>THG-Emissionen Wärmeversorgung</v>
      </c>
      <c r="C408" t="str">
        <f>'B-Bestandsanalyse'!X73</f>
        <v>Tiefe Geothermie</v>
      </c>
      <c r="D408" t="str">
        <f>'B-Bestandsanalyse'!$I$45</f>
        <v>Sektoren insgesamt</v>
      </c>
      <c r="E408" s="404" t="str">
        <f>'B-Bestandsanalyse'!$C$175</f>
        <v>kt/a</v>
      </c>
      <c r="F408">
        <f>'A-Allgemeine Angaben'!$D$22</f>
        <v>0</v>
      </c>
      <c r="G408" s="419" t="e">
        <f ca="1">'B-Bestandsanalyse'!I201</f>
        <v>#VALUE!</v>
      </c>
    </row>
    <row r="409" spans="1:7">
      <c r="A409" t="str">
        <f>'B-Bestandsanalyse'!$B$170</f>
        <v>B.13</v>
      </c>
      <c r="B409" s="404" t="str">
        <f>'B-Bestandsanalyse'!$C$173</f>
        <v>THG-Emissionen Wärmeversorgung</v>
      </c>
      <c r="C409" t="str">
        <f>'B-Bestandsanalyse'!X74</f>
        <v>Oberflächengewässern</v>
      </c>
      <c r="D409" t="str">
        <f>'B-Bestandsanalyse'!$I$45</f>
        <v>Sektoren insgesamt</v>
      </c>
      <c r="E409" s="404" t="str">
        <f>'B-Bestandsanalyse'!$C$175</f>
        <v>kt/a</v>
      </c>
      <c r="F409">
        <f>'A-Allgemeine Angaben'!$D$22</f>
        <v>0</v>
      </c>
      <c r="G409" s="419" t="e">
        <f ca="1">'B-Bestandsanalyse'!I202</f>
        <v>#VALUE!</v>
      </c>
    </row>
    <row r="410" spans="1:7">
      <c r="A410" t="str">
        <f>'B-Bestandsanalyse'!$B$170</f>
        <v>B.13</v>
      </c>
      <c r="B410" s="404" t="str">
        <f>'B-Bestandsanalyse'!$C$173</f>
        <v>THG-Emissionen Wärmeversorgung</v>
      </c>
      <c r="C410" t="str">
        <f>'B-Bestandsanalyse'!X75</f>
        <v>Grubenwasser</v>
      </c>
      <c r="D410" t="str">
        <f>'B-Bestandsanalyse'!$I$45</f>
        <v>Sektoren insgesamt</v>
      </c>
      <c r="E410" s="404" t="str">
        <f>'B-Bestandsanalyse'!$C$175</f>
        <v>kt/a</v>
      </c>
      <c r="F410">
        <f>'A-Allgemeine Angaben'!$D$22</f>
        <v>0</v>
      </c>
      <c r="G410" s="419" t="e">
        <f ca="1">'B-Bestandsanalyse'!I203</f>
        <v>#VALUE!</v>
      </c>
    </row>
    <row r="411" spans="1:7">
      <c r="A411" t="str">
        <f>'B-Bestandsanalyse'!$B$170</f>
        <v>B.13</v>
      </c>
      <c r="B411" s="404" t="str">
        <f>'B-Bestandsanalyse'!$C$173</f>
        <v>THG-Emissionen Wärmeversorgung</v>
      </c>
      <c r="C411" t="str">
        <f>'B-Bestandsanalyse'!X76</f>
        <v>Luft</v>
      </c>
      <c r="D411" t="str">
        <f>'B-Bestandsanalyse'!$I$45</f>
        <v>Sektoren insgesamt</v>
      </c>
      <c r="E411" s="404" t="str">
        <f>'B-Bestandsanalyse'!$C$175</f>
        <v>kt/a</v>
      </c>
      <c r="F411">
        <f>'A-Allgemeine Angaben'!$D$22</f>
        <v>0</v>
      </c>
      <c r="G411" s="419" t="e">
        <f ca="1">'B-Bestandsanalyse'!I204</f>
        <v>#VALUE!</v>
      </c>
    </row>
    <row r="412" spans="1:7">
      <c r="A412" t="str">
        <f>'B-Bestandsanalyse'!$B$170</f>
        <v>B.13</v>
      </c>
      <c r="B412" s="404" t="str">
        <f>'B-Bestandsanalyse'!$C$173</f>
        <v>THG-Emissionen Wärmeversorgung</v>
      </c>
      <c r="C412" t="str">
        <f>'B-Bestandsanalyse'!X77</f>
        <v>Abwasser</v>
      </c>
      <c r="D412" t="str">
        <f>'B-Bestandsanalyse'!$I$45</f>
        <v>Sektoren insgesamt</v>
      </c>
      <c r="E412" s="404" t="str">
        <f>'B-Bestandsanalyse'!$C$175</f>
        <v>kt/a</v>
      </c>
      <c r="F412">
        <f>'A-Allgemeine Angaben'!$D$22</f>
        <v>0</v>
      </c>
      <c r="G412" s="419" t="e">
        <f ca="1">'B-Bestandsanalyse'!I205</f>
        <v>#VALUE!</v>
      </c>
    </row>
    <row r="413" spans="1:7">
      <c r="A413" t="str">
        <f>'B-Bestandsanalyse'!$B$170</f>
        <v>B.13</v>
      </c>
      <c r="B413" s="404" t="str">
        <f>'B-Bestandsanalyse'!$C$173</f>
        <v>THG-Emissionen Wärmeversorgung</v>
      </c>
      <c r="C413" t="str">
        <f>'B-Bestandsanalyse'!X78</f>
        <v>Sonstige fossile Brennstoffe</v>
      </c>
      <c r="D413" t="str">
        <f>'B-Bestandsanalyse'!$I$45</f>
        <v>Sektoren insgesamt</v>
      </c>
      <c r="E413" s="404" t="str">
        <f>'B-Bestandsanalyse'!$C$175</f>
        <v>kt/a</v>
      </c>
      <c r="F413">
        <f>'A-Allgemeine Angaben'!$D$22</f>
        <v>0</v>
      </c>
      <c r="G413" s="419" t="e">
        <f ca="1">'B-Bestandsanalyse'!I206</f>
        <v>#VALUE!</v>
      </c>
    </row>
    <row r="414" spans="1:7">
      <c r="A414" t="str">
        <f>'B-Bestandsanalyse'!$B$170</f>
        <v>B.13</v>
      </c>
      <c r="B414" s="404" t="str">
        <f>'B-Bestandsanalyse'!$C$173</f>
        <v>THG-Emissionen Wärmeversorgung</v>
      </c>
      <c r="C414" t="str">
        <f>'B-Bestandsanalyse'!X79</f>
        <v>Sonstige erneuerbare Energien</v>
      </c>
      <c r="D414" t="str">
        <f>'B-Bestandsanalyse'!$I$45</f>
        <v>Sektoren insgesamt</v>
      </c>
      <c r="E414" s="404" t="str">
        <f>'B-Bestandsanalyse'!$C$175</f>
        <v>kt/a</v>
      </c>
      <c r="F414">
        <f>'A-Allgemeine Angaben'!$D$22</f>
        <v>0</v>
      </c>
      <c r="G414" s="419" t="e">
        <f ca="1">'B-Bestandsanalyse'!I207</f>
        <v>#VALUE!</v>
      </c>
    </row>
    <row r="415" spans="1:7">
      <c r="A415" t="str">
        <f>'B-Bestandsanalyse'!$B$170</f>
        <v>B.13</v>
      </c>
      <c r="B415" s="404" t="str">
        <f>'B-Bestandsanalyse'!$C$173</f>
        <v>THG-Emissionen Wärmeversorgung</v>
      </c>
      <c r="D415" t="str">
        <f>'B-Bestandsanalyse'!$I$45</f>
        <v>Sektoren insgesamt</v>
      </c>
      <c r="E415" s="404" t="str">
        <f>'B-Bestandsanalyse'!$C$175</f>
        <v>kt/a</v>
      </c>
      <c r="F415">
        <f>'A-Allgemeine Angaben'!$D$22</f>
        <v>0</v>
      </c>
      <c r="G415" s="419" t="e">
        <f ca="1">'B-Bestandsanalyse'!I208</f>
        <v>#VALUE!</v>
      </c>
    </row>
    <row r="416" spans="1:7">
      <c r="A416" t="str">
        <f>'B-Bestandsanalyse'!$B$170</f>
        <v>B.13</v>
      </c>
      <c r="B416" t="str">
        <f>'B-Bestandsanalyse'!C212</f>
        <v>THG Emissionen leitungsgebundene Wärme</v>
      </c>
      <c r="D416" t="str">
        <f>'B-Bestandsanalyse'!$I$45</f>
        <v>Sektoren insgesamt</v>
      </c>
      <c r="E416" s="404" t="str">
        <f>'B-Bestandsanalyse'!$C$175</f>
        <v>kt/a</v>
      </c>
      <c r="F416">
        <f>'A-Allgemeine Angaben'!$D$22</f>
        <v>0</v>
      </c>
      <c r="G416" s="419" t="e">
        <f ca="1">'B-Bestandsanalyse'!I212</f>
        <v>#REF!</v>
      </c>
    </row>
    <row r="417" spans="1:7">
      <c r="A417" t="str">
        <f>'B-Bestandsanalyse'!$B$170</f>
        <v>B.13</v>
      </c>
      <c r="B417" t="str">
        <f>'B-Bestandsanalyse'!C213</f>
        <v>THG Emissionen Gasnetze</v>
      </c>
      <c r="D417" t="str">
        <f>'B-Bestandsanalyse'!$I$45</f>
        <v>Sektoren insgesamt</v>
      </c>
      <c r="E417" s="404" t="str">
        <f>'B-Bestandsanalyse'!$C$175</f>
        <v>kt/a</v>
      </c>
      <c r="F417">
        <f>'A-Allgemeine Angaben'!$D$22</f>
        <v>0</v>
      </c>
      <c r="G417" s="419" t="e">
        <f ca="1">'B-Bestandsanalyse'!I213</f>
        <v>#REF!</v>
      </c>
    </row>
    <row r="418" spans="1:7">
      <c r="A418" s="454" t="str">
        <f>'C-Potenzialanalyse'!B20</f>
        <v>C1.1</v>
      </c>
      <c r="B418" s="454" t="str">
        <f>'C-Potenzialanalyse'!X20</f>
        <v>technische Synergieeffekte</v>
      </c>
      <c r="C418" s="454"/>
      <c r="D418" s="454"/>
      <c r="E418" s="418" t="s">
        <v>1412</v>
      </c>
      <c r="F418" s="454">
        <f>'A-Allgemeine Angaben'!$D$20</f>
        <v>0</v>
      </c>
      <c r="G418" s="454">
        <f>'C-Potenzialanalyse'!D20</f>
        <v>0</v>
      </c>
    </row>
    <row r="419" spans="1:7">
      <c r="A419" s="454" t="str">
        <f>'C-Potenzialanalyse'!B21</f>
        <v>C1.2</v>
      </c>
      <c r="B419" s="454" t="str">
        <f>'C-Potenzialanalyse'!X21</f>
        <v>organisatorische-personelle Synergieeffekte</v>
      </c>
      <c r="C419" s="454"/>
      <c r="D419" s="454"/>
      <c r="E419" s="418" t="s">
        <v>1412</v>
      </c>
      <c r="F419" s="454">
        <f>'A-Allgemeine Angaben'!$D$20</f>
        <v>0</v>
      </c>
      <c r="G419" s="454">
        <f>'C-Potenzialanalyse'!D21</f>
        <v>0</v>
      </c>
    </row>
    <row r="420" spans="1:7">
      <c r="A420" s="454" t="str">
        <f>'C-Potenzialanalyse'!B22</f>
        <v>C1.3</v>
      </c>
      <c r="B420" s="454" t="str">
        <f>'C-Potenzialanalyse'!X22</f>
        <v>finanzielle Synergieeffekte</v>
      </c>
      <c r="C420" s="454"/>
      <c r="D420" s="454"/>
      <c r="E420" s="418" t="s">
        <v>1412</v>
      </c>
      <c r="F420" s="454">
        <f>'A-Allgemeine Angaben'!$D$20</f>
        <v>0</v>
      </c>
      <c r="G420" s="454">
        <f>'C-Potenzialanalyse'!D22</f>
        <v>0</v>
      </c>
    </row>
    <row r="421" spans="1:7">
      <c r="A421" s="456" t="str">
        <f>'C-Potenzialanalyse'!B24</f>
        <v>C.2</v>
      </c>
      <c r="B421" s="454" t="str">
        <f>'C-Potenzialanalyse'!X24</f>
        <v>Erneuerbare-Energie-Gemeinschaften</v>
      </c>
      <c r="C421" s="454"/>
      <c r="D421" s="454"/>
      <c r="E421" s="418" t="s">
        <v>1412</v>
      </c>
      <c r="F421" s="454">
        <f>'A-Allgemeine Angaben'!$D$20</f>
        <v>0</v>
      </c>
      <c r="G421" s="454">
        <f>'C-Potenzialanalyse'!D24</f>
        <v>0</v>
      </c>
    </row>
    <row r="422" spans="1:7">
      <c r="A422" s="456" t="str">
        <f>'C-Potenzialanalyse'!B33</f>
        <v>C3.1</v>
      </c>
      <c r="B422" s="454" t="str">
        <f>'C-Potenzialanalyse'!X33</f>
        <v>Potenzial Wärmebedarfsreduktion Gebäude</v>
      </c>
      <c r="C422" s="454"/>
      <c r="D422" s="454"/>
      <c r="E422" s="454" t="str">
        <f>MID('C-Potenzialanalyse'!$C$32,4,5)</f>
        <v>MWh/a</v>
      </c>
      <c r="F422" s="454">
        <f>'A-Allgemeine Angaben'!$D$20</f>
        <v>0</v>
      </c>
      <c r="G422" s="540" t="str">
        <f>IF('C-Potenzialanalyse'!D33="","-",'C-Potenzialanalyse'!D33)</f>
        <v>-</v>
      </c>
    </row>
    <row r="423" spans="1:7">
      <c r="A423" s="456" t="str">
        <f>'C-Potenzialanalyse'!$B$38</f>
        <v>C.4</v>
      </c>
      <c r="B423" s="454" t="str">
        <f>'C-Potenzialanalyse'!X42</f>
        <v>Sanierungsrate linear</v>
      </c>
      <c r="C423" s="454"/>
      <c r="D423" s="454"/>
      <c r="E423" s="454" t="str">
        <f>MID('C-Potenzialanalyse'!$C$41,4,7)</f>
        <v>Prozent</v>
      </c>
      <c r="F423" s="454">
        <f>'A-Allgemeine Angaben'!$D$22</f>
        <v>0</v>
      </c>
      <c r="G423" s="541" t="str">
        <f>IF('C-Potenzialanalyse'!$D$42="","-",'C-Potenzialanalyse'!$D$42)</f>
        <v>-</v>
      </c>
    </row>
    <row r="424" spans="1:7">
      <c r="A424" s="456" t="str">
        <f>'C-Potenzialanalyse'!$B$38</f>
        <v>C.4</v>
      </c>
      <c r="B424" s="454" t="str">
        <f>'C-Potenzialanalyse'!$Y$42</f>
        <v>Sanierungsrate nichtlinear</v>
      </c>
      <c r="C424" s="454"/>
      <c r="D424" s="454"/>
      <c r="E424" s="454" t="str">
        <f>MID('C-Potenzialanalyse'!$C$41,4,7)</f>
        <v>Prozent</v>
      </c>
      <c r="F424" s="454">
        <f>'A-Allgemeine Angaben'!$D$22</f>
        <v>0</v>
      </c>
      <c r="G424" s="541" t="str">
        <f>IF('C-Potenzialanalyse'!$E$42="","-",'C-Potenzialanalyse'!$E$42)</f>
        <v>-</v>
      </c>
    </row>
    <row r="425" spans="1:7">
      <c r="A425" s="456" t="str">
        <f>'C-Potenzialanalyse'!$B$38</f>
        <v>C.4</v>
      </c>
      <c r="B425" s="454" t="str">
        <f>'C-Potenzialanalyse'!$Y$42</f>
        <v>Sanierungsrate nichtlinear</v>
      </c>
      <c r="C425" s="454"/>
      <c r="D425" s="454"/>
      <c r="E425" s="454" t="str">
        <f>MID('C-Potenzialanalyse'!$C$41,4,7)</f>
        <v>Prozent</v>
      </c>
      <c r="F425" s="454">
        <v>2030</v>
      </c>
      <c r="G425" s="541" t="str">
        <f>IF('C-Potenzialanalyse'!$F$42="","-",'C-Potenzialanalyse'!$F$42)</f>
        <v>-</v>
      </c>
    </row>
    <row r="426" spans="1:7">
      <c r="A426" s="456" t="str">
        <f>'C-Potenzialanalyse'!$B$38</f>
        <v>C.4</v>
      </c>
      <c r="B426" s="454" t="str">
        <f>'C-Potenzialanalyse'!$Y$42</f>
        <v>Sanierungsrate nichtlinear</v>
      </c>
      <c r="C426" s="454"/>
      <c r="D426" s="454"/>
      <c r="E426" s="454" t="str">
        <f>MID('C-Potenzialanalyse'!$C$41,4,7)</f>
        <v>Prozent</v>
      </c>
      <c r="F426" s="454">
        <v>2035</v>
      </c>
      <c r="G426" s="541" t="str">
        <f>IF('C-Potenzialanalyse'!$G$42="","-",'C-Potenzialanalyse'!$G$42)</f>
        <v>-</v>
      </c>
    </row>
    <row r="427" spans="1:7">
      <c r="A427" s="404" t="str">
        <f>'C-Potenzialanalyse'!$B$47</f>
        <v>C.5</v>
      </c>
      <c r="B427" s="404" t="str">
        <f>'C-Potenzialanalyse'!$C$52</f>
        <v>Potenzial Wärmeerzeugung</v>
      </c>
      <c r="C427" t="str">
        <f>'B-Bestandsanalyse'!X53</f>
        <v>Wasserstoff</v>
      </c>
      <c r="E427" t="str">
        <f>MID('C-Potenzialanalyse'!$C$53,4,5)</f>
        <v>MWh/a</v>
      </c>
      <c r="F427">
        <f>'A-Allgemeine Angaben'!$D$20</f>
        <v>0</v>
      </c>
      <c r="G427" s="539" t="str">
        <f>IF('C-Potenzialanalyse'!D54="","-",'C-Potenzialanalyse'!D54)</f>
        <v>-</v>
      </c>
    </row>
    <row r="428" spans="1:7">
      <c r="A428" s="404" t="str">
        <f>'C-Potenzialanalyse'!$B$47</f>
        <v>C.5</v>
      </c>
      <c r="B428" s="404" t="str">
        <f>'C-Potenzialanalyse'!$C$52</f>
        <v>Potenzial Wärmeerzeugung</v>
      </c>
      <c r="C428" t="str">
        <f>'B-Bestandsanalyse'!X54</f>
        <v>Wasserstoffderivate</v>
      </c>
      <c r="E428" t="str">
        <f>MID('C-Potenzialanalyse'!$C$53,4,5)</f>
        <v>MWh/a</v>
      </c>
      <c r="F428">
        <f>'A-Allgemeine Angaben'!$D$20</f>
        <v>0</v>
      </c>
      <c r="G428" s="539" t="str">
        <f>IF('C-Potenzialanalyse'!D55="","-",'C-Potenzialanalyse'!D55)</f>
        <v>-</v>
      </c>
    </row>
    <row r="429" spans="1:7">
      <c r="A429" s="404" t="str">
        <f>'C-Potenzialanalyse'!$B$47</f>
        <v>C.5</v>
      </c>
      <c r="B429" s="404" t="str">
        <f>'C-Potenzialanalyse'!$C$52</f>
        <v>Potenzial Wärmeerzeugung</v>
      </c>
      <c r="C429" t="str">
        <f>'B-Bestandsanalyse'!X55</f>
        <v>Grubengas</v>
      </c>
      <c r="E429" t="str">
        <f>MID('C-Potenzialanalyse'!$C$53,4,5)</f>
        <v>MWh/a</v>
      </c>
      <c r="F429">
        <f>'A-Allgemeine Angaben'!$D$20</f>
        <v>0</v>
      </c>
      <c r="G429" s="539" t="str">
        <f>IF('C-Potenzialanalyse'!D56="","-",'C-Potenzialanalyse'!D56)</f>
        <v>-</v>
      </c>
    </row>
    <row r="430" spans="1:7">
      <c r="A430" s="404" t="str">
        <f>'C-Potenzialanalyse'!$B$47</f>
        <v>C.5</v>
      </c>
      <c r="B430" s="404" t="str">
        <f>'C-Potenzialanalyse'!$C$52</f>
        <v>Potenzial Wärmeerzeugung</v>
      </c>
      <c r="C430" t="str">
        <f>'B-Bestandsanalyse'!X56</f>
        <v>Nicht biogener Abfall</v>
      </c>
      <c r="E430" t="str">
        <f>MID('C-Potenzialanalyse'!$C$53,4,5)</f>
        <v>MWh/a</v>
      </c>
      <c r="F430">
        <f>'A-Allgemeine Angaben'!$D$20</f>
        <v>0</v>
      </c>
      <c r="G430" s="539" t="str">
        <f>IF('C-Potenzialanalyse'!D57="","-",'C-Potenzialanalyse'!D57)</f>
        <v>-</v>
      </c>
    </row>
    <row r="431" spans="1:7">
      <c r="A431" s="404" t="str">
        <f>'C-Potenzialanalyse'!$B$47</f>
        <v>C.5</v>
      </c>
      <c r="B431" s="404" t="str">
        <f>'C-Potenzialanalyse'!$C$52</f>
        <v>Potenzial Wärmeerzeugung</v>
      </c>
      <c r="C431" t="str">
        <f>'B-Bestandsanalyse'!X57</f>
        <v>Biogener Abfall</v>
      </c>
      <c r="E431" t="str">
        <f>MID('C-Potenzialanalyse'!$C$53,4,5)</f>
        <v>MWh/a</v>
      </c>
      <c r="F431">
        <f>'A-Allgemeine Angaben'!$D$20</f>
        <v>0</v>
      </c>
      <c r="G431" s="539" t="str">
        <f>IF('C-Potenzialanalyse'!D58="","-",'C-Potenzialanalyse'!D58)</f>
        <v>-</v>
      </c>
    </row>
    <row r="432" spans="1:7">
      <c r="A432" s="404" t="str">
        <f>'C-Potenzialanalyse'!$B$47</f>
        <v>C.5</v>
      </c>
      <c r="B432" s="404" t="str">
        <f>'C-Potenzialanalyse'!$C$52</f>
        <v>Potenzial Wärmeerzeugung</v>
      </c>
      <c r="C432" t="str">
        <f>'C-Potenzialanalyse'!X59</f>
        <v>Abwärme (Summe)</v>
      </c>
      <c r="E432" t="str">
        <f>MID('C-Potenzialanalyse'!$C$53,4,5)</f>
        <v>MWh/a</v>
      </c>
      <c r="F432">
        <f>'A-Allgemeine Angaben'!$D$20</f>
        <v>0</v>
      </c>
      <c r="G432" s="539" t="str">
        <f>IF('C-Potenzialanalyse'!D59="","-",'C-Potenzialanalyse'!D59)</f>
        <v>-</v>
      </c>
    </row>
    <row r="433" spans="1:7">
      <c r="A433" s="404" t="str">
        <f>'C-Potenzialanalyse'!$B$47</f>
        <v>C.5</v>
      </c>
      <c r="B433" s="404" t="str">
        <f>'C-Potenzialanalyse'!$C$52</f>
        <v>Potenzial Wärmeerzeugung</v>
      </c>
      <c r="C433" t="str">
        <f>'B-Bestandsanalyse'!X58</f>
        <v>Abwärme &lt; 60 °C</v>
      </c>
      <c r="E433" t="str">
        <f>MID('C-Potenzialanalyse'!$C$53,4,5)</f>
        <v>MWh/a</v>
      </c>
      <c r="F433">
        <f>'A-Allgemeine Angaben'!$D$20</f>
        <v>0</v>
      </c>
      <c r="G433" s="539" t="str">
        <f>IF('C-Potenzialanalyse'!D60="","-",'C-Potenzialanalyse'!D60)</f>
        <v>-</v>
      </c>
    </row>
    <row r="434" spans="1:7">
      <c r="A434" s="404" t="str">
        <f>'C-Potenzialanalyse'!$B$47</f>
        <v>C.5</v>
      </c>
      <c r="B434" s="404" t="str">
        <f>'C-Potenzialanalyse'!$C$52</f>
        <v>Potenzial Wärmeerzeugung</v>
      </c>
      <c r="C434" t="str">
        <f>'B-Bestandsanalyse'!X59</f>
        <v>Abwärme 60 bis 110 °C</v>
      </c>
      <c r="E434" t="str">
        <f>MID('C-Potenzialanalyse'!$C$53,4,5)</f>
        <v>MWh/a</v>
      </c>
      <c r="F434">
        <f>'A-Allgemeine Angaben'!$D$20</f>
        <v>0</v>
      </c>
      <c r="G434" s="539" t="str">
        <f>IF('C-Potenzialanalyse'!D61="","-",'C-Potenzialanalyse'!D61)</f>
        <v>-</v>
      </c>
    </row>
    <row r="435" spans="1:7">
      <c r="A435" s="404" t="str">
        <f>'C-Potenzialanalyse'!$B$47</f>
        <v>C.5</v>
      </c>
      <c r="B435" s="404" t="str">
        <f>'C-Potenzialanalyse'!$C$52</f>
        <v>Potenzial Wärmeerzeugung</v>
      </c>
      <c r="C435" t="str">
        <f>'B-Bestandsanalyse'!X60</f>
        <v>Abwärme &gt;= 110 °C</v>
      </c>
      <c r="E435" t="str">
        <f>MID('C-Potenzialanalyse'!$C$53,4,5)</f>
        <v>MWh/a</v>
      </c>
      <c r="F435">
        <f>'A-Allgemeine Angaben'!$D$20</f>
        <v>0</v>
      </c>
      <c r="G435" s="539" t="str">
        <f>IF('C-Potenzialanalyse'!D62="","-",'C-Potenzialanalyse'!D62)</f>
        <v>-</v>
      </c>
    </row>
    <row r="436" spans="1:7">
      <c r="A436" s="404" t="str">
        <f>'C-Potenzialanalyse'!$B$47</f>
        <v>C.5</v>
      </c>
      <c r="B436" s="404" t="str">
        <f>'C-Potenzialanalyse'!$C$52</f>
        <v>Potenzial Wärmeerzeugung</v>
      </c>
      <c r="C436" t="str">
        <f>'B-Bestandsanalyse'!X61</f>
        <v>feste Biomasse (ohne Altholz)</v>
      </c>
      <c r="E436" t="str">
        <f>MID('C-Potenzialanalyse'!$C$53,4,5)</f>
        <v>MWh/a</v>
      </c>
      <c r="F436">
        <f>'A-Allgemeine Angaben'!$D$20</f>
        <v>0</v>
      </c>
      <c r="G436" s="539" t="str">
        <f>IF('C-Potenzialanalyse'!D63="","-",'C-Potenzialanalyse'!D63)</f>
        <v>-</v>
      </c>
    </row>
    <row r="437" spans="1:7">
      <c r="A437" s="404" t="str">
        <f>'C-Potenzialanalyse'!$B$47</f>
        <v>C.5</v>
      </c>
      <c r="B437" s="404" t="str">
        <f>'C-Potenzialanalyse'!$C$52</f>
        <v>Potenzial Wärmeerzeugung</v>
      </c>
      <c r="C437" t="str">
        <f>'B-Bestandsanalyse'!X62</f>
        <v>Altholz</v>
      </c>
      <c r="E437" t="str">
        <f>MID('C-Potenzialanalyse'!$C$53,4,5)</f>
        <v>MWh/a</v>
      </c>
      <c r="F437">
        <f>'A-Allgemeine Angaben'!$D$20</f>
        <v>0</v>
      </c>
      <c r="G437" s="539" t="str">
        <f>IF('C-Potenzialanalyse'!D64="","-",'C-Potenzialanalyse'!D64)</f>
        <v>-</v>
      </c>
    </row>
    <row r="438" spans="1:7">
      <c r="A438" s="404" t="str">
        <f>'C-Potenzialanalyse'!$B$47</f>
        <v>C.5</v>
      </c>
      <c r="B438" s="404" t="str">
        <f>'C-Potenzialanalyse'!$C$52</f>
        <v>Potenzial Wärmeerzeugung</v>
      </c>
      <c r="C438" t="str">
        <f>'B-Bestandsanalyse'!X63</f>
        <v>Biogas</v>
      </c>
      <c r="E438" t="str">
        <f>MID('C-Potenzialanalyse'!$C$53,4,5)</f>
        <v>MWh/a</v>
      </c>
      <c r="F438">
        <f>'A-Allgemeine Angaben'!$D$20</f>
        <v>0</v>
      </c>
      <c r="G438" s="539" t="str">
        <f>IF('C-Potenzialanalyse'!D65="","-",'C-Potenzialanalyse'!D65)</f>
        <v>-</v>
      </c>
    </row>
    <row r="439" spans="1:7">
      <c r="A439" s="404" t="str">
        <f>'C-Potenzialanalyse'!$B$47</f>
        <v>C.5</v>
      </c>
      <c r="B439" s="404" t="str">
        <f>'C-Potenzialanalyse'!$C$52</f>
        <v>Potenzial Wärmeerzeugung</v>
      </c>
      <c r="C439" t="str">
        <f>'B-Bestandsanalyse'!X64</f>
        <v>Biomethan</v>
      </c>
      <c r="E439" t="str">
        <f>MID('C-Potenzialanalyse'!$C$53,4,5)</f>
        <v>MWh/a</v>
      </c>
      <c r="F439">
        <f>'A-Allgemeine Angaben'!$D$20</f>
        <v>0</v>
      </c>
      <c r="G439" s="539" t="str">
        <f>IF('C-Potenzialanalyse'!D66="","-",'C-Potenzialanalyse'!D66)</f>
        <v>-</v>
      </c>
    </row>
    <row r="440" spans="1:7">
      <c r="A440" s="404" t="str">
        <f>'C-Potenzialanalyse'!$B$47</f>
        <v>C.5</v>
      </c>
      <c r="B440" s="404" t="str">
        <f>'C-Potenzialanalyse'!$C$52</f>
        <v>Potenzial Wärmeerzeugung</v>
      </c>
      <c r="C440" t="str">
        <f>'B-Bestandsanalyse'!X65</f>
        <v>Deponiegas</v>
      </c>
      <c r="E440" t="str">
        <f>MID('C-Potenzialanalyse'!$C$53,4,5)</f>
        <v>MWh/a</v>
      </c>
      <c r="F440">
        <f>'A-Allgemeine Angaben'!$D$20</f>
        <v>0</v>
      </c>
      <c r="G440" s="539" t="str">
        <f>IF('C-Potenzialanalyse'!D67="","-",'C-Potenzialanalyse'!D67)</f>
        <v>-</v>
      </c>
    </row>
    <row r="441" spans="1:7">
      <c r="A441" s="404" t="str">
        <f>'C-Potenzialanalyse'!$B$47</f>
        <v>C.5</v>
      </c>
      <c r="B441" s="404" t="str">
        <f>'C-Potenzialanalyse'!$C$52</f>
        <v>Potenzial Wärmeerzeugung</v>
      </c>
      <c r="C441" t="str">
        <f>'B-Bestandsanalyse'!X66</f>
        <v>Klärgas</v>
      </c>
      <c r="E441" t="str">
        <f>MID('C-Potenzialanalyse'!$C$53,4,5)</f>
        <v>MWh/a</v>
      </c>
      <c r="F441">
        <f>'A-Allgemeine Angaben'!$D$20</f>
        <v>0</v>
      </c>
      <c r="G441" s="539" t="str">
        <f>IF('C-Potenzialanalyse'!D68="","-",'C-Potenzialanalyse'!D68)</f>
        <v>-</v>
      </c>
    </row>
    <row r="442" spans="1:7">
      <c r="A442" s="404" t="str">
        <f>'C-Potenzialanalyse'!$B$47</f>
        <v>C.5</v>
      </c>
      <c r="B442" s="404" t="str">
        <f>'C-Potenzialanalyse'!$C$52</f>
        <v>Potenzial Wärmeerzeugung</v>
      </c>
      <c r="C442" t="str">
        <f>'B-Bestandsanalyse'!X67</f>
        <v>Flüssige Biomasse</v>
      </c>
      <c r="E442" t="str">
        <f>MID('C-Potenzialanalyse'!$C$53,4,5)</f>
        <v>MWh/a</v>
      </c>
      <c r="F442">
        <f>'A-Allgemeine Angaben'!$D$20</f>
        <v>0</v>
      </c>
      <c r="G442" s="539" t="str">
        <f>IF('C-Potenzialanalyse'!D69="","-",'C-Potenzialanalyse'!D69)</f>
        <v>-</v>
      </c>
    </row>
    <row r="443" spans="1:7">
      <c r="A443" s="404" t="str">
        <f>'C-Potenzialanalyse'!$B$47</f>
        <v>C.5</v>
      </c>
      <c r="B443" s="404" t="str">
        <f>'C-Potenzialanalyse'!$C$52</f>
        <v>Potenzial Wärmeerzeugung</v>
      </c>
      <c r="C443" t="str">
        <f>'C-Potenzialanalyse'!X70</f>
        <v>Erneuerbare Stromerzeugung</v>
      </c>
      <c r="E443" t="str">
        <f>MID('C-Potenzialanalyse'!$C$53,4,5)</f>
        <v>MWh/a</v>
      </c>
      <c r="F443">
        <f>'A-Allgemeine Angaben'!$D$20</f>
        <v>0</v>
      </c>
      <c r="G443" s="539" t="str">
        <f>IF('C-Potenzialanalyse'!D70="","-",'C-Potenzialanalyse'!D70)</f>
        <v>-</v>
      </c>
    </row>
    <row r="444" spans="1:7">
      <c r="A444" s="404" t="str">
        <f>'C-Potenzialanalyse'!$B$47</f>
        <v>C.5</v>
      </c>
      <c r="B444" s="404" t="str">
        <f>'C-Potenzialanalyse'!$C$52</f>
        <v>Potenzial Wärmeerzeugung</v>
      </c>
      <c r="C444" t="str">
        <f>'B-Bestandsanalyse'!X70</f>
        <v>Solarthermie Dach-Anlagen</v>
      </c>
      <c r="E444" t="str">
        <f>MID('C-Potenzialanalyse'!$C$53,4,5)</f>
        <v>MWh/a</v>
      </c>
      <c r="F444">
        <f>'A-Allgemeine Angaben'!$D$20</f>
        <v>0</v>
      </c>
      <c r="G444" s="539" t="str">
        <f>IF('C-Potenzialanalyse'!D71="","-",'C-Potenzialanalyse'!D71)</f>
        <v>-</v>
      </c>
    </row>
    <row r="445" spans="1:7">
      <c r="A445" s="404" t="str">
        <f>'C-Potenzialanalyse'!$B$47</f>
        <v>C.5</v>
      </c>
      <c r="B445" s="404" t="str">
        <f>'C-Potenzialanalyse'!$C$52</f>
        <v>Potenzial Wärmeerzeugung</v>
      </c>
      <c r="C445" t="str">
        <f>'B-Bestandsanalyse'!X71</f>
        <v>Solarthermie Freiflächenanlagen</v>
      </c>
      <c r="E445" t="str">
        <f>MID('C-Potenzialanalyse'!$C$53,4,5)</f>
        <v>MWh/a</v>
      </c>
      <c r="F445">
        <f>'A-Allgemeine Angaben'!$D$20</f>
        <v>0</v>
      </c>
      <c r="G445" s="539" t="str">
        <f>IF('C-Potenzialanalyse'!D72="","-",'C-Potenzialanalyse'!D72)</f>
        <v>-</v>
      </c>
    </row>
    <row r="446" spans="1:7">
      <c r="A446" s="404" t="str">
        <f>'C-Potenzialanalyse'!$B$47</f>
        <v>C.5</v>
      </c>
      <c r="B446" s="404" t="str">
        <f>'C-Potenzialanalyse'!$C$52</f>
        <v>Potenzial Wärmeerzeugung</v>
      </c>
      <c r="C446" t="str">
        <f>'B-Bestandsanalyse'!X72</f>
        <v>Oberflächennahe Geothermie</v>
      </c>
      <c r="E446" t="str">
        <f>MID('C-Potenzialanalyse'!$C$53,4,5)</f>
        <v>MWh/a</v>
      </c>
      <c r="F446">
        <f>'A-Allgemeine Angaben'!$D$20</f>
        <v>0</v>
      </c>
      <c r="G446" s="539" t="str">
        <f>IF('C-Potenzialanalyse'!D73="","-",'C-Potenzialanalyse'!D73)</f>
        <v>-</v>
      </c>
    </row>
    <row r="447" spans="1:7">
      <c r="A447" s="404" t="str">
        <f>'C-Potenzialanalyse'!$B$47</f>
        <v>C.5</v>
      </c>
      <c r="B447" s="404" t="str">
        <f>'C-Potenzialanalyse'!$C$52</f>
        <v>Potenzial Wärmeerzeugung</v>
      </c>
      <c r="C447" t="str">
        <f>'B-Bestandsanalyse'!X73</f>
        <v>Tiefe Geothermie</v>
      </c>
      <c r="E447" t="str">
        <f>MID('C-Potenzialanalyse'!$C$53,4,5)</f>
        <v>MWh/a</v>
      </c>
      <c r="F447">
        <f>'A-Allgemeine Angaben'!$D$20</f>
        <v>0</v>
      </c>
      <c r="G447" s="539" t="str">
        <f>IF('C-Potenzialanalyse'!D74="","-",'C-Potenzialanalyse'!D74)</f>
        <v>-</v>
      </c>
    </row>
    <row r="448" spans="1:7">
      <c r="A448" s="404" t="str">
        <f>'C-Potenzialanalyse'!$B$47</f>
        <v>C.5</v>
      </c>
      <c r="B448" s="404" t="str">
        <f>'C-Potenzialanalyse'!$C$52</f>
        <v>Potenzial Wärmeerzeugung</v>
      </c>
      <c r="C448" t="str">
        <f>'B-Bestandsanalyse'!X74</f>
        <v>Oberflächengewässern</v>
      </c>
      <c r="E448" t="str">
        <f>MID('C-Potenzialanalyse'!$C$53,4,5)</f>
        <v>MWh/a</v>
      </c>
      <c r="F448">
        <f>'A-Allgemeine Angaben'!$D$20</f>
        <v>0</v>
      </c>
      <c r="G448" s="539" t="str">
        <f>IF('C-Potenzialanalyse'!D75="","-",'C-Potenzialanalyse'!D75)</f>
        <v>-</v>
      </c>
    </row>
    <row r="449" spans="1:7">
      <c r="A449" s="404" t="str">
        <f>'C-Potenzialanalyse'!$B$47</f>
        <v>C.5</v>
      </c>
      <c r="B449" s="404" t="str">
        <f>'C-Potenzialanalyse'!$C$52</f>
        <v>Potenzial Wärmeerzeugung</v>
      </c>
      <c r="C449" t="str">
        <f>'B-Bestandsanalyse'!X75</f>
        <v>Grubenwasser</v>
      </c>
      <c r="E449" t="str">
        <f>MID('C-Potenzialanalyse'!$C$53,4,5)</f>
        <v>MWh/a</v>
      </c>
      <c r="F449">
        <f>'A-Allgemeine Angaben'!$D$20</f>
        <v>0</v>
      </c>
      <c r="G449" s="539" t="str">
        <f>IF('C-Potenzialanalyse'!D76="","-",'C-Potenzialanalyse'!D76)</f>
        <v>-</v>
      </c>
    </row>
    <row r="450" spans="1:7">
      <c r="A450" s="404" t="str">
        <f>'C-Potenzialanalyse'!$B$47</f>
        <v>C.5</v>
      </c>
      <c r="B450" s="404" t="str">
        <f>'C-Potenzialanalyse'!$C$52</f>
        <v>Potenzial Wärmeerzeugung</v>
      </c>
      <c r="C450" t="str">
        <f>'B-Bestandsanalyse'!X77</f>
        <v>Abwasser</v>
      </c>
      <c r="E450" t="str">
        <f>MID('C-Potenzialanalyse'!$C$53,4,5)</f>
        <v>MWh/a</v>
      </c>
      <c r="F450">
        <f>'A-Allgemeine Angaben'!$D$20</f>
        <v>0</v>
      </c>
      <c r="G450" s="539" t="str">
        <f>IF('C-Potenzialanalyse'!D77="","-",'C-Potenzialanalyse'!D77)</f>
        <v>-</v>
      </c>
    </row>
    <row r="451" spans="1:7">
      <c r="A451" s="404" t="str">
        <f>'C-Potenzialanalyse'!$B$47</f>
        <v>C.5</v>
      </c>
      <c r="B451" s="404" t="str">
        <f>'C-Potenzialanalyse'!$C$52</f>
        <v>Potenzial Wärmeerzeugung</v>
      </c>
      <c r="E451" t="str">
        <f>MID('C-Potenzialanalyse'!$C$53,4,5)</f>
        <v>MWh/a</v>
      </c>
      <c r="F451">
        <f>'A-Allgemeine Angaben'!$D$20</f>
        <v>0</v>
      </c>
      <c r="G451" s="539">
        <f>IF('C-Potenzialanalyse'!D78="","-",'C-Potenzialanalyse'!D78)</f>
        <v>0</v>
      </c>
    </row>
    <row r="452" spans="1:7">
      <c r="A452" s="456" t="str">
        <f>'D-Zielszenario'!B22</f>
        <v>D.1</v>
      </c>
      <c r="B452" s="454" t="str">
        <f>'D-Zielszenario'!X22</f>
        <v>Anzahl Wärmenetze</v>
      </c>
      <c r="C452" s="454"/>
      <c r="D452" s="454"/>
      <c r="E452" s="456" t="str">
        <f>'D-Zielszenario'!H22</f>
        <v>Anzahl</v>
      </c>
      <c r="F452" s="454">
        <f>'D-Zielszenario'!$E$20</f>
        <v>2030</v>
      </c>
      <c r="G452" s="540" t="str">
        <f>IF('D-Zielszenario'!E22="","-",'D-Zielszenario'!E22)</f>
        <v>-</v>
      </c>
    </row>
    <row r="453" spans="1:7">
      <c r="A453" s="456" t="str">
        <f>'D-Zielszenario'!B23</f>
        <v>D.2</v>
      </c>
      <c r="B453" s="454" t="str">
        <f>'D-Zielszenario'!X23</f>
        <v>Gesamtlänge Wärmenetze</v>
      </c>
      <c r="C453" s="454"/>
      <c r="D453" s="454"/>
      <c r="E453" s="456" t="str">
        <f>'D-Zielszenario'!H23</f>
        <v>km</v>
      </c>
      <c r="F453" s="454">
        <f>'D-Zielszenario'!$E$20</f>
        <v>2030</v>
      </c>
      <c r="G453" s="540" t="str">
        <f>IF('D-Zielszenario'!E23="","-",'D-Zielszenario'!E23)</f>
        <v>-</v>
      </c>
    </row>
    <row r="454" spans="1:7">
      <c r="A454" s="456" t="str">
        <f>'D-Zielszenario'!B24</f>
        <v>D.3</v>
      </c>
      <c r="B454" s="454" t="str">
        <f>'D-Zielszenario'!X24</f>
        <v>Kapazität Wärmespeicher</v>
      </c>
      <c r="C454" s="454"/>
      <c r="D454" s="454"/>
      <c r="E454" s="456" t="str">
        <f>'D-Zielszenario'!H24</f>
        <v>MWh</v>
      </c>
      <c r="F454" s="454">
        <f>'D-Zielszenario'!$E$20</f>
        <v>2030</v>
      </c>
      <c r="G454" s="540" t="str">
        <f>IF('D-Zielszenario'!E24="","-",'D-Zielszenario'!E24)</f>
        <v>-</v>
      </c>
    </row>
    <row r="455" spans="1:7">
      <c r="A455" s="456" t="str">
        <f>'D-Zielszenario'!B25</f>
        <v>D.4</v>
      </c>
      <c r="B455" s="454" t="str">
        <f>'D-Zielszenario'!X25</f>
        <v>Anzahl Gebäude mit Wärmenetzanschluss</v>
      </c>
      <c r="C455" s="454"/>
      <c r="D455" s="454"/>
      <c r="E455" s="456" t="str">
        <f>'D-Zielszenario'!H25</f>
        <v>Anzahl</v>
      </c>
      <c r="F455" s="454">
        <f>'D-Zielszenario'!$E$20</f>
        <v>2030</v>
      </c>
      <c r="G455" s="540" t="str">
        <f>IF('D-Zielszenario'!E25="","-",'D-Zielszenario'!E25)</f>
        <v>-</v>
      </c>
    </row>
    <row r="456" spans="1:7">
      <c r="A456" s="456" t="str">
        <f>'D-Zielszenario'!B26</f>
        <v>D.5</v>
      </c>
      <c r="B456" s="454" t="str">
        <f>'D-Zielszenario'!X26</f>
        <v>Anteil Gebäude mit Wärmenetzanschluss</v>
      </c>
      <c r="C456" s="454"/>
      <c r="D456" s="454"/>
      <c r="E456" s="456" t="str">
        <f>'D-Zielszenario'!H26</f>
        <v>%</v>
      </c>
      <c r="F456" s="454">
        <f>'D-Zielszenario'!$E$20</f>
        <v>2030</v>
      </c>
      <c r="G456" s="541" t="str">
        <f>IF('D-Zielszenario'!E26="","-",'D-Zielszenario'!E26)</f>
        <v>-</v>
      </c>
    </row>
    <row r="457" spans="1:7">
      <c r="A457" s="456" t="str">
        <f>'D-Zielszenario'!B27</f>
        <v>D.6</v>
      </c>
      <c r="B457" s="454" t="str">
        <f>'D-Zielszenario'!X27</f>
        <v>Anzahl Gebäude mit Gasnetzanschluss</v>
      </c>
      <c r="C457" s="454"/>
      <c r="D457" s="454"/>
      <c r="E457" s="456" t="str">
        <f>'D-Zielszenario'!H27</f>
        <v>Anzahl</v>
      </c>
      <c r="F457" s="454">
        <f>'D-Zielszenario'!$E$20</f>
        <v>2030</v>
      </c>
      <c r="G457" s="540" t="str">
        <f>IF('D-Zielszenario'!E27="","-",'D-Zielszenario'!E27)</f>
        <v>-</v>
      </c>
    </row>
    <row r="458" spans="1:7">
      <c r="A458" s="456" t="str">
        <f>'D-Zielszenario'!B28</f>
        <v>D.7</v>
      </c>
      <c r="B458" s="454" t="str">
        <f>'D-Zielszenario'!X28</f>
        <v>Anteil Gebäude mit Gasnetzanschluss</v>
      </c>
      <c r="C458" s="454"/>
      <c r="D458" s="454"/>
      <c r="E458" s="456" t="str">
        <f>'D-Zielszenario'!H28</f>
        <v>%</v>
      </c>
      <c r="F458" s="454">
        <f>'D-Zielszenario'!$E$20</f>
        <v>2030</v>
      </c>
      <c r="G458" s="545" t="str">
        <f>IF('D-Zielszenario'!E28="","-",'D-Zielszenario'!E28)</f>
        <v>-</v>
      </c>
    </row>
    <row r="459" spans="1:7">
      <c r="A459" s="542" t="str">
        <f>A452</f>
        <v>D.1</v>
      </c>
      <c r="B459" s="542" t="str">
        <f>B452</f>
        <v>Anzahl Wärmenetze</v>
      </c>
      <c r="C459" s="543"/>
      <c r="D459" s="543"/>
      <c r="E459" s="542" t="str">
        <f>E452</f>
        <v>Anzahl</v>
      </c>
      <c r="F459" s="544" t="str">
        <f>'D-Zielszenario'!$F$20</f>
        <v>2035</v>
      </c>
      <c r="G459" s="548" t="str">
        <f>IF('D-Zielszenario'!F22="","-",'D-Zielszenario'!F22)</f>
        <v>-</v>
      </c>
    </row>
    <row r="460" spans="1:7">
      <c r="A460" s="542" t="str">
        <f t="shared" ref="A460:B460" si="0">A453</f>
        <v>D.2</v>
      </c>
      <c r="B460" s="542" t="str">
        <f t="shared" si="0"/>
        <v>Gesamtlänge Wärmenetze</v>
      </c>
      <c r="C460" s="543"/>
      <c r="D460" s="543"/>
      <c r="E460" s="542" t="str">
        <f t="shared" ref="E460:E465" si="1">E453</f>
        <v>km</v>
      </c>
      <c r="F460" s="544" t="str">
        <f>'D-Zielszenario'!$F$20</f>
        <v>2035</v>
      </c>
      <c r="G460" s="548" t="str">
        <f>IF('D-Zielszenario'!F23="","-",'D-Zielszenario'!F23)</f>
        <v>-</v>
      </c>
    </row>
    <row r="461" spans="1:7">
      <c r="A461" s="542" t="str">
        <f t="shared" ref="A461:B461" si="2">A454</f>
        <v>D.3</v>
      </c>
      <c r="B461" s="542" t="str">
        <f t="shared" si="2"/>
        <v>Kapazität Wärmespeicher</v>
      </c>
      <c r="C461" s="543"/>
      <c r="D461" s="543"/>
      <c r="E461" s="542" t="str">
        <f t="shared" si="1"/>
        <v>MWh</v>
      </c>
      <c r="F461" s="544" t="str">
        <f>'D-Zielszenario'!$F$20</f>
        <v>2035</v>
      </c>
      <c r="G461" s="548" t="str">
        <f>IF('D-Zielszenario'!F24="","-",'D-Zielszenario'!F24)</f>
        <v>-</v>
      </c>
    </row>
    <row r="462" spans="1:7">
      <c r="A462" s="542" t="str">
        <f t="shared" ref="A462:B462" si="3">A455</f>
        <v>D.4</v>
      </c>
      <c r="B462" s="542" t="str">
        <f t="shared" si="3"/>
        <v>Anzahl Gebäude mit Wärmenetzanschluss</v>
      </c>
      <c r="C462" s="543"/>
      <c r="D462" s="543"/>
      <c r="E462" s="542" t="str">
        <f t="shared" si="1"/>
        <v>Anzahl</v>
      </c>
      <c r="F462" s="544" t="str">
        <f>'D-Zielszenario'!$F$20</f>
        <v>2035</v>
      </c>
      <c r="G462" s="548" t="str">
        <f>IF('D-Zielszenario'!F25="","-",'D-Zielszenario'!F25)</f>
        <v>-</v>
      </c>
    </row>
    <row r="463" spans="1:7">
      <c r="A463" s="542" t="str">
        <f t="shared" ref="A463:B463" si="4">A456</f>
        <v>D.5</v>
      </c>
      <c r="B463" s="542" t="str">
        <f t="shared" si="4"/>
        <v>Anteil Gebäude mit Wärmenetzanschluss</v>
      </c>
      <c r="C463" s="543"/>
      <c r="D463" s="543"/>
      <c r="E463" s="542" t="str">
        <f t="shared" si="1"/>
        <v>%</v>
      </c>
      <c r="F463" s="544" t="str">
        <f>'D-Zielszenario'!$F$20</f>
        <v>2035</v>
      </c>
      <c r="G463" s="549" t="str">
        <f>IF('D-Zielszenario'!F26="","-",'D-Zielszenario'!F26)</f>
        <v>-</v>
      </c>
    </row>
    <row r="464" spans="1:7">
      <c r="A464" s="542" t="str">
        <f t="shared" ref="A464:B464" si="5">A457</f>
        <v>D.6</v>
      </c>
      <c r="B464" s="542" t="str">
        <f t="shared" si="5"/>
        <v>Anzahl Gebäude mit Gasnetzanschluss</v>
      </c>
      <c r="C464" s="543"/>
      <c r="D464" s="543"/>
      <c r="E464" s="542" t="str">
        <f t="shared" si="1"/>
        <v>Anzahl</v>
      </c>
      <c r="F464" s="544" t="str">
        <f>'D-Zielszenario'!$F$20</f>
        <v>2035</v>
      </c>
      <c r="G464" s="548" t="str">
        <f>IF('D-Zielszenario'!F27="","-",'D-Zielszenario'!F27)</f>
        <v>-</v>
      </c>
    </row>
    <row r="465" spans="1:12">
      <c r="A465" s="542" t="str">
        <f t="shared" ref="A465:B465" si="6">A458</f>
        <v>D.7</v>
      </c>
      <c r="B465" s="542" t="str">
        <f t="shared" si="6"/>
        <v>Anteil Gebäude mit Gasnetzanschluss</v>
      </c>
      <c r="C465" s="543"/>
      <c r="D465" s="543"/>
      <c r="E465" s="542" t="str">
        <f t="shared" si="1"/>
        <v>%</v>
      </c>
      <c r="F465" s="544" t="str">
        <f>'D-Zielszenario'!$F$20</f>
        <v>2035</v>
      </c>
      <c r="G465" s="549" t="str">
        <f>IF('D-Zielszenario'!F28="","-",'D-Zielszenario'!F28)</f>
        <v>-</v>
      </c>
    </row>
    <row r="466" spans="1:12">
      <c r="A466" s="456" t="str">
        <f>A452</f>
        <v>D.1</v>
      </c>
      <c r="B466" s="456" t="str">
        <f>B452</f>
        <v>Anzahl Wärmenetze</v>
      </c>
      <c r="C466" s="454"/>
      <c r="D466" s="454"/>
      <c r="E466" s="456" t="str">
        <f>E452</f>
        <v>Anzahl</v>
      </c>
      <c r="F466" s="459">
        <f>'D-Zielszenario'!$G$20</f>
        <v>2040</v>
      </c>
      <c r="G466" s="540" t="str">
        <f>IF('D-Zielszenario'!G22="","-",'D-Zielszenario'!G22)</f>
        <v>-</v>
      </c>
    </row>
    <row r="467" spans="1:12">
      <c r="A467" s="456" t="str">
        <f t="shared" ref="A467:B467" si="7">A453</f>
        <v>D.2</v>
      </c>
      <c r="B467" s="456" t="str">
        <f t="shared" si="7"/>
        <v>Gesamtlänge Wärmenetze</v>
      </c>
      <c r="C467" s="454"/>
      <c r="D467" s="454"/>
      <c r="E467" s="456" t="str">
        <f t="shared" ref="E467:E472" si="8">E453</f>
        <v>km</v>
      </c>
      <c r="F467" s="459">
        <f>'D-Zielszenario'!$G$20</f>
        <v>2040</v>
      </c>
      <c r="G467" s="540" t="str">
        <f>IF('D-Zielszenario'!G23="","-",'D-Zielszenario'!G23)</f>
        <v>-</v>
      </c>
    </row>
    <row r="468" spans="1:12">
      <c r="A468" s="456" t="str">
        <f t="shared" ref="A468:B468" si="9">A454</f>
        <v>D.3</v>
      </c>
      <c r="B468" s="456" t="str">
        <f t="shared" si="9"/>
        <v>Kapazität Wärmespeicher</v>
      </c>
      <c r="C468" s="454"/>
      <c r="D468" s="454"/>
      <c r="E468" s="456" t="str">
        <f t="shared" si="8"/>
        <v>MWh</v>
      </c>
      <c r="F468" s="459">
        <f>'D-Zielszenario'!$G$20</f>
        <v>2040</v>
      </c>
      <c r="G468" s="540" t="str">
        <f>IF('D-Zielszenario'!G24="","-",'D-Zielszenario'!G24)</f>
        <v>-</v>
      </c>
    </row>
    <row r="469" spans="1:12">
      <c r="A469" s="456" t="str">
        <f t="shared" ref="A469:B469" si="10">A455</f>
        <v>D.4</v>
      </c>
      <c r="B469" s="456" t="str">
        <f t="shared" si="10"/>
        <v>Anzahl Gebäude mit Wärmenetzanschluss</v>
      </c>
      <c r="C469" s="454"/>
      <c r="D469" s="454"/>
      <c r="E469" s="456" t="str">
        <f t="shared" si="8"/>
        <v>Anzahl</v>
      </c>
      <c r="F469" s="459">
        <f>'D-Zielszenario'!$G$20</f>
        <v>2040</v>
      </c>
      <c r="G469" s="540" t="str">
        <f>IF('D-Zielszenario'!G25="","-",'D-Zielszenario'!G25)</f>
        <v>-</v>
      </c>
    </row>
    <row r="470" spans="1:12">
      <c r="A470" s="456" t="str">
        <f t="shared" ref="A470:B470" si="11">A456</f>
        <v>D.5</v>
      </c>
      <c r="B470" s="456" t="str">
        <f t="shared" si="11"/>
        <v>Anteil Gebäude mit Wärmenetzanschluss</v>
      </c>
      <c r="C470" s="454"/>
      <c r="D470" s="454"/>
      <c r="E470" s="456" t="str">
        <f t="shared" si="8"/>
        <v>%</v>
      </c>
      <c r="F470" s="459">
        <f>'D-Zielszenario'!$G$20</f>
        <v>2040</v>
      </c>
      <c r="G470" s="541" t="str">
        <f>IF('D-Zielszenario'!G26="","-",'D-Zielszenario'!G26)</f>
        <v>-</v>
      </c>
    </row>
    <row r="471" spans="1:12">
      <c r="A471" s="456" t="str">
        <f t="shared" ref="A471:B471" si="12">A457</f>
        <v>D.6</v>
      </c>
      <c r="B471" s="456" t="str">
        <f t="shared" si="12"/>
        <v>Anzahl Gebäude mit Gasnetzanschluss</v>
      </c>
      <c r="C471" s="454"/>
      <c r="D471" s="454"/>
      <c r="E471" s="456" t="str">
        <f t="shared" si="8"/>
        <v>Anzahl</v>
      </c>
      <c r="F471" s="459">
        <f>'D-Zielszenario'!$G$20</f>
        <v>2040</v>
      </c>
      <c r="G471" s="540" t="str">
        <f>IF('D-Zielszenario'!G27="","-",'D-Zielszenario'!G27)</f>
        <v>-</v>
      </c>
    </row>
    <row r="472" spans="1:12">
      <c r="A472" s="456" t="str">
        <f t="shared" ref="A472:B472" si="13">A458</f>
        <v>D.7</v>
      </c>
      <c r="B472" s="456" t="str">
        <f t="shared" si="13"/>
        <v>Anteil Gebäude mit Gasnetzanschluss</v>
      </c>
      <c r="C472" s="454"/>
      <c r="D472" s="454"/>
      <c r="E472" s="456" t="str">
        <f t="shared" si="8"/>
        <v>%</v>
      </c>
      <c r="F472" s="459">
        <f>'D-Zielszenario'!$G$20</f>
        <v>2040</v>
      </c>
      <c r="G472" s="545" t="str">
        <f>IF('D-Zielszenario'!G28="","-",'D-Zielszenario'!G28)</f>
        <v>-</v>
      </c>
    </row>
    <row r="473" spans="1:12">
      <c r="A473" s="456" t="str">
        <f>'D-Zielszenario'!B33</f>
        <v>D.8</v>
      </c>
      <c r="B473" s="456" t="str">
        <f>'D-Zielszenario'!C36</f>
        <v>Endenergieverbrauch</v>
      </c>
      <c r="C473" s="454" t="str">
        <f>'D-Zielszenario'!X37</f>
        <v>grünes Methan</v>
      </c>
      <c r="D473" s="454"/>
      <c r="E473" s="456" t="str">
        <f>'D-Zielszenario'!E37</f>
        <v>MWh/a</v>
      </c>
      <c r="F473" s="454">
        <f>'D-Zielszenario'!D36</f>
        <v>2040</v>
      </c>
      <c r="G473" s="540" t="str">
        <f>IF('D-Zielszenario'!D37="","-",'D-Zielszenario'!D37)</f>
        <v>-</v>
      </c>
    </row>
    <row r="474" spans="1:12">
      <c r="A474" t="str">
        <f>'D-Zielszenario'!$B$40</f>
        <v>D.9</v>
      </c>
      <c r="B474" s="404" t="str">
        <f>'B-Bestandsanalyse'!$C$45</f>
        <v>Endenergieverbrauch Wärme</v>
      </c>
      <c r="C474" t="str">
        <f>'B-Bestandsanalyse'!X48</f>
        <v>Braunkohle</v>
      </c>
      <c r="D474" s="404" t="str">
        <f>'B-Bestandsanalyse'!$D$47</f>
        <v>Haushalte</v>
      </c>
      <c r="E474" s="404" t="str">
        <f>'B-Bestandsanalyse'!$C$47</f>
        <v>MWh/a</v>
      </c>
      <c r="F474">
        <f>'D-Zielszenario'!$C$50</f>
        <v>2030</v>
      </c>
      <c r="G474" s="446" t="str">
        <f>IF('D-Zielszenario'!D52="","-",'D-Zielszenario'!D52)</f>
        <v>-</v>
      </c>
      <c r="L474" s="404"/>
    </row>
    <row r="475" spans="1:12">
      <c r="A475" t="str">
        <f>'D-Zielszenario'!$B$40</f>
        <v>D.9</v>
      </c>
      <c r="B475" s="404" t="str">
        <f>'B-Bestandsanalyse'!$C$45</f>
        <v>Endenergieverbrauch Wärme</v>
      </c>
      <c r="C475" t="str">
        <f>'B-Bestandsanalyse'!X49</f>
        <v>Steinkohle</v>
      </c>
      <c r="D475" s="404" t="str">
        <f>'B-Bestandsanalyse'!$D$47</f>
        <v>Haushalte</v>
      </c>
      <c r="E475" s="404" t="str">
        <f>'B-Bestandsanalyse'!$C$47</f>
        <v>MWh/a</v>
      </c>
      <c r="F475">
        <f>'D-Zielszenario'!$C$50</f>
        <v>2030</v>
      </c>
      <c r="G475" s="446" t="str">
        <f>IF('D-Zielszenario'!D53="","-",'D-Zielszenario'!D53)</f>
        <v>-</v>
      </c>
    </row>
    <row r="476" spans="1:12">
      <c r="A476" t="str">
        <f>'D-Zielszenario'!$B$40</f>
        <v>D.9</v>
      </c>
      <c r="B476" s="404" t="str">
        <f>'B-Bestandsanalyse'!$C$45</f>
        <v>Endenergieverbrauch Wärme</v>
      </c>
      <c r="C476" t="str">
        <f>'B-Bestandsanalyse'!X50</f>
        <v>Erdgas</v>
      </c>
      <c r="D476" s="404" t="str">
        <f>'B-Bestandsanalyse'!$D$47</f>
        <v>Haushalte</v>
      </c>
      <c r="E476" s="404" t="str">
        <f>'B-Bestandsanalyse'!$C$47</f>
        <v>MWh/a</v>
      </c>
      <c r="F476">
        <f>'D-Zielszenario'!$C$50</f>
        <v>2030</v>
      </c>
      <c r="G476" s="446" t="str">
        <f>IF('D-Zielszenario'!D54="","-",'D-Zielszenario'!D54)</f>
        <v>-</v>
      </c>
    </row>
    <row r="477" spans="1:12">
      <c r="A477" t="str">
        <f>'D-Zielszenario'!$B$40</f>
        <v>D.9</v>
      </c>
      <c r="B477" s="404" t="str">
        <f>'B-Bestandsanalyse'!$C$45</f>
        <v>Endenergieverbrauch Wärme</v>
      </c>
      <c r="C477" t="str">
        <f>'B-Bestandsanalyse'!X51</f>
        <v>Flüssiggas</v>
      </c>
      <c r="D477" s="404" t="str">
        <f>'B-Bestandsanalyse'!$D$47</f>
        <v>Haushalte</v>
      </c>
      <c r="E477" s="404" t="str">
        <f>'B-Bestandsanalyse'!$C$47</f>
        <v>MWh/a</v>
      </c>
      <c r="F477">
        <f>'D-Zielszenario'!$C$50</f>
        <v>2030</v>
      </c>
      <c r="G477" s="446" t="str">
        <f>IF('D-Zielszenario'!D55="","-",'D-Zielszenario'!D55)</f>
        <v>-</v>
      </c>
    </row>
    <row r="478" spans="1:12">
      <c r="A478" t="str">
        <f>'D-Zielszenario'!$B$40</f>
        <v>D.9</v>
      </c>
      <c r="B478" s="404" t="str">
        <f>'B-Bestandsanalyse'!$C$45</f>
        <v>Endenergieverbrauch Wärme</v>
      </c>
      <c r="C478" t="str">
        <f>'B-Bestandsanalyse'!X52</f>
        <v>Heizöl</v>
      </c>
      <c r="D478" s="404" t="str">
        <f>'B-Bestandsanalyse'!$D$47</f>
        <v>Haushalte</v>
      </c>
      <c r="E478" s="404" t="str">
        <f>'B-Bestandsanalyse'!$C$47</f>
        <v>MWh/a</v>
      </c>
      <c r="F478">
        <f>'D-Zielszenario'!$C$50</f>
        <v>2030</v>
      </c>
      <c r="G478" s="446" t="str">
        <f>IF('D-Zielszenario'!D56="","-",'D-Zielszenario'!D56)</f>
        <v>-</v>
      </c>
    </row>
    <row r="479" spans="1:12">
      <c r="A479" t="str">
        <f>'D-Zielszenario'!$B$40</f>
        <v>D.9</v>
      </c>
      <c r="B479" s="404" t="str">
        <f>'B-Bestandsanalyse'!$C$45</f>
        <v>Endenergieverbrauch Wärme</v>
      </c>
      <c r="C479" t="str">
        <f>'B-Bestandsanalyse'!X53</f>
        <v>Wasserstoff</v>
      </c>
      <c r="D479" s="404" t="str">
        <f>'B-Bestandsanalyse'!$D$47</f>
        <v>Haushalte</v>
      </c>
      <c r="E479" s="404" t="str">
        <f>'B-Bestandsanalyse'!$C$47</f>
        <v>MWh/a</v>
      </c>
      <c r="F479">
        <f>'D-Zielszenario'!$C$50</f>
        <v>2030</v>
      </c>
      <c r="G479" s="446" t="str">
        <f>IF('D-Zielszenario'!D57="","-",'D-Zielszenario'!D57)</f>
        <v>-</v>
      </c>
    </row>
    <row r="480" spans="1:12">
      <c r="A480" t="str">
        <f>'D-Zielszenario'!$B$40</f>
        <v>D.9</v>
      </c>
      <c r="B480" s="404" t="str">
        <f>'B-Bestandsanalyse'!$C$45</f>
        <v>Endenergieverbrauch Wärme</v>
      </c>
      <c r="C480" t="str">
        <f>'B-Bestandsanalyse'!X54</f>
        <v>Wasserstoffderivate</v>
      </c>
      <c r="D480" s="404" t="str">
        <f>'B-Bestandsanalyse'!$D$47</f>
        <v>Haushalte</v>
      </c>
      <c r="E480" s="404" t="str">
        <f>'B-Bestandsanalyse'!$C$47</f>
        <v>MWh/a</v>
      </c>
      <c r="F480">
        <f>'D-Zielszenario'!$C$50</f>
        <v>2030</v>
      </c>
      <c r="G480" s="446" t="str">
        <f>IF('D-Zielszenario'!D58="","-",'D-Zielszenario'!D58)</f>
        <v>-</v>
      </c>
    </row>
    <row r="481" spans="1:7">
      <c r="A481" t="str">
        <f>'D-Zielszenario'!$B$40</f>
        <v>D.9</v>
      </c>
      <c r="B481" s="404" t="str">
        <f>'B-Bestandsanalyse'!$C$45</f>
        <v>Endenergieverbrauch Wärme</v>
      </c>
      <c r="C481" t="str">
        <f>'B-Bestandsanalyse'!X55</f>
        <v>Grubengas</v>
      </c>
      <c r="D481" s="404" t="str">
        <f>'B-Bestandsanalyse'!$D$47</f>
        <v>Haushalte</v>
      </c>
      <c r="E481" s="404" t="str">
        <f>'B-Bestandsanalyse'!$C$47</f>
        <v>MWh/a</v>
      </c>
      <c r="F481">
        <f>'D-Zielszenario'!$C$50</f>
        <v>2030</v>
      </c>
      <c r="G481" s="446" t="str">
        <f>IF('D-Zielszenario'!D59="","-",'D-Zielszenario'!D59)</f>
        <v>-</v>
      </c>
    </row>
    <row r="482" spans="1:7">
      <c r="A482" t="str">
        <f>'D-Zielszenario'!$B$40</f>
        <v>D.9</v>
      </c>
      <c r="B482" s="404" t="str">
        <f>'B-Bestandsanalyse'!$C$45</f>
        <v>Endenergieverbrauch Wärme</v>
      </c>
      <c r="C482" t="str">
        <f>'B-Bestandsanalyse'!X56</f>
        <v>Nicht biogener Abfall</v>
      </c>
      <c r="D482" s="404" t="str">
        <f>'B-Bestandsanalyse'!$D$47</f>
        <v>Haushalte</v>
      </c>
      <c r="E482" s="404" t="str">
        <f>'B-Bestandsanalyse'!$C$47</f>
        <v>MWh/a</v>
      </c>
      <c r="F482">
        <f>'D-Zielszenario'!$C$50</f>
        <v>2030</v>
      </c>
      <c r="G482" s="446" t="str">
        <f>IF('D-Zielszenario'!D60="","-",'D-Zielszenario'!D60)</f>
        <v>-</v>
      </c>
    </row>
    <row r="483" spans="1:7">
      <c r="A483" t="str">
        <f>'D-Zielszenario'!$B$40</f>
        <v>D.9</v>
      </c>
      <c r="B483" s="404" t="str">
        <f>'B-Bestandsanalyse'!$C$45</f>
        <v>Endenergieverbrauch Wärme</v>
      </c>
      <c r="C483" t="str">
        <f>'B-Bestandsanalyse'!X57</f>
        <v>Biogener Abfall</v>
      </c>
      <c r="D483" s="404" t="str">
        <f>'B-Bestandsanalyse'!$D$47</f>
        <v>Haushalte</v>
      </c>
      <c r="E483" s="404" t="str">
        <f>'B-Bestandsanalyse'!$C$47</f>
        <v>MWh/a</v>
      </c>
      <c r="F483">
        <f>'D-Zielszenario'!$C$50</f>
        <v>2030</v>
      </c>
      <c r="G483" s="446" t="str">
        <f>IF('D-Zielszenario'!D61="","-",'D-Zielszenario'!D61)</f>
        <v>-</v>
      </c>
    </row>
    <row r="484" spans="1:7">
      <c r="A484" t="str">
        <f>'D-Zielszenario'!$B$40</f>
        <v>D.9</v>
      </c>
      <c r="B484" s="404" t="str">
        <f>'B-Bestandsanalyse'!$C$45</f>
        <v>Endenergieverbrauch Wärme</v>
      </c>
      <c r="C484" t="str">
        <f>'B-Bestandsanalyse'!X58</f>
        <v>Abwärme &lt; 60 °C</v>
      </c>
      <c r="D484" s="404" t="str">
        <f>'B-Bestandsanalyse'!$D$47</f>
        <v>Haushalte</v>
      </c>
      <c r="E484" s="404" t="str">
        <f>'B-Bestandsanalyse'!$C$47</f>
        <v>MWh/a</v>
      </c>
      <c r="F484">
        <f>'D-Zielszenario'!$C$50</f>
        <v>2030</v>
      </c>
      <c r="G484" s="446" t="str">
        <f>IF('D-Zielszenario'!D62="","-",'D-Zielszenario'!D62)</f>
        <v>-</v>
      </c>
    </row>
    <row r="485" spans="1:7">
      <c r="A485" t="str">
        <f>'D-Zielszenario'!$B$40</f>
        <v>D.9</v>
      </c>
      <c r="B485" s="404" t="str">
        <f>'B-Bestandsanalyse'!$C$45</f>
        <v>Endenergieverbrauch Wärme</v>
      </c>
      <c r="C485" t="str">
        <f>'B-Bestandsanalyse'!X59</f>
        <v>Abwärme 60 bis 110 °C</v>
      </c>
      <c r="D485" s="404" t="str">
        <f>'B-Bestandsanalyse'!$D$47</f>
        <v>Haushalte</v>
      </c>
      <c r="E485" s="404" t="str">
        <f>'B-Bestandsanalyse'!$C$47</f>
        <v>MWh/a</v>
      </c>
      <c r="F485">
        <f>'D-Zielszenario'!$C$50</f>
        <v>2030</v>
      </c>
      <c r="G485" s="446" t="str">
        <f>IF('D-Zielszenario'!D63="","-",'D-Zielszenario'!D63)</f>
        <v>-</v>
      </c>
    </row>
    <row r="486" spans="1:7">
      <c r="A486" t="str">
        <f>'D-Zielszenario'!$B$40</f>
        <v>D.9</v>
      </c>
      <c r="B486" s="404" t="str">
        <f>'B-Bestandsanalyse'!$C$45</f>
        <v>Endenergieverbrauch Wärme</v>
      </c>
      <c r="C486" t="str">
        <f>'B-Bestandsanalyse'!X60</f>
        <v>Abwärme &gt;= 110 °C</v>
      </c>
      <c r="D486" s="404" t="str">
        <f>'B-Bestandsanalyse'!$D$47</f>
        <v>Haushalte</v>
      </c>
      <c r="E486" s="404" t="str">
        <f>'B-Bestandsanalyse'!$C$47</f>
        <v>MWh/a</v>
      </c>
      <c r="F486">
        <f>'D-Zielszenario'!$C$50</f>
        <v>2030</v>
      </c>
      <c r="G486" s="446" t="str">
        <f>IF('D-Zielszenario'!D64="","-",'D-Zielszenario'!D64)</f>
        <v>-</v>
      </c>
    </row>
    <row r="487" spans="1:7">
      <c r="A487" t="str">
        <f>'D-Zielszenario'!$B$40</f>
        <v>D.9</v>
      </c>
      <c r="B487" s="404" t="str">
        <f>'B-Bestandsanalyse'!$C$45</f>
        <v>Endenergieverbrauch Wärme</v>
      </c>
      <c r="C487" t="str">
        <f>'B-Bestandsanalyse'!X61</f>
        <v>feste Biomasse (ohne Altholz)</v>
      </c>
      <c r="D487" s="404" t="str">
        <f>'B-Bestandsanalyse'!$D$47</f>
        <v>Haushalte</v>
      </c>
      <c r="E487" s="404" t="str">
        <f>'B-Bestandsanalyse'!$C$47</f>
        <v>MWh/a</v>
      </c>
      <c r="F487">
        <f>'D-Zielszenario'!$C$50</f>
        <v>2030</v>
      </c>
      <c r="G487" s="446" t="str">
        <f>IF('D-Zielszenario'!D65="","-",'D-Zielszenario'!D65)</f>
        <v>-</v>
      </c>
    </row>
    <row r="488" spans="1:7">
      <c r="A488" t="str">
        <f>'D-Zielszenario'!$B$40</f>
        <v>D.9</v>
      </c>
      <c r="B488" s="404" t="str">
        <f>'B-Bestandsanalyse'!$C$45</f>
        <v>Endenergieverbrauch Wärme</v>
      </c>
      <c r="C488" t="str">
        <f>'B-Bestandsanalyse'!X62</f>
        <v>Altholz</v>
      </c>
      <c r="D488" s="404" t="str">
        <f>'B-Bestandsanalyse'!$D$47</f>
        <v>Haushalte</v>
      </c>
      <c r="E488" s="404" t="str">
        <f>'B-Bestandsanalyse'!$C$47</f>
        <v>MWh/a</v>
      </c>
      <c r="F488">
        <f>'D-Zielszenario'!$C$50</f>
        <v>2030</v>
      </c>
      <c r="G488" s="446" t="str">
        <f>IF('D-Zielszenario'!D66="","-",'D-Zielszenario'!D66)</f>
        <v>-</v>
      </c>
    </row>
    <row r="489" spans="1:7">
      <c r="A489" t="str">
        <f>'D-Zielszenario'!$B$40</f>
        <v>D.9</v>
      </c>
      <c r="B489" s="404" t="str">
        <f>'B-Bestandsanalyse'!$C$45</f>
        <v>Endenergieverbrauch Wärme</v>
      </c>
      <c r="C489" t="str">
        <f>'B-Bestandsanalyse'!X63</f>
        <v>Biogas</v>
      </c>
      <c r="D489" s="404" t="str">
        <f>'B-Bestandsanalyse'!$D$47</f>
        <v>Haushalte</v>
      </c>
      <c r="E489" s="404" t="str">
        <f>'B-Bestandsanalyse'!$C$47</f>
        <v>MWh/a</v>
      </c>
      <c r="F489">
        <f>'D-Zielszenario'!$C$50</f>
        <v>2030</v>
      </c>
      <c r="G489" s="446" t="str">
        <f>IF('D-Zielszenario'!D67="","-",'D-Zielszenario'!D67)</f>
        <v>-</v>
      </c>
    </row>
    <row r="490" spans="1:7">
      <c r="A490" t="str">
        <f>'D-Zielszenario'!$B$40</f>
        <v>D.9</v>
      </c>
      <c r="B490" s="404" t="str">
        <f>'B-Bestandsanalyse'!$C$45</f>
        <v>Endenergieverbrauch Wärme</v>
      </c>
      <c r="C490" t="str">
        <f>'B-Bestandsanalyse'!X64</f>
        <v>Biomethan</v>
      </c>
      <c r="D490" s="404" t="str">
        <f>'B-Bestandsanalyse'!$D$47</f>
        <v>Haushalte</v>
      </c>
      <c r="E490" s="404" t="str">
        <f>'B-Bestandsanalyse'!$C$47</f>
        <v>MWh/a</v>
      </c>
      <c r="F490">
        <f>'D-Zielszenario'!$C$50</f>
        <v>2030</v>
      </c>
      <c r="G490" s="446" t="str">
        <f>IF('D-Zielszenario'!D68="","-",'D-Zielszenario'!D68)</f>
        <v>-</v>
      </c>
    </row>
    <row r="491" spans="1:7">
      <c r="A491" t="str">
        <f>'D-Zielszenario'!$B$40</f>
        <v>D.9</v>
      </c>
      <c r="B491" s="404" t="str">
        <f>'B-Bestandsanalyse'!$C$45</f>
        <v>Endenergieverbrauch Wärme</v>
      </c>
      <c r="C491" t="str">
        <f>'B-Bestandsanalyse'!X65</f>
        <v>Deponiegas</v>
      </c>
      <c r="D491" s="404" t="str">
        <f>'B-Bestandsanalyse'!$D$47</f>
        <v>Haushalte</v>
      </c>
      <c r="E491" s="404" t="str">
        <f>'B-Bestandsanalyse'!$C$47</f>
        <v>MWh/a</v>
      </c>
      <c r="F491">
        <f>'D-Zielszenario'!$C$50</f>
        <v>2030</v>
      </c>
      <c r="G491" s="446" t="str">
        <f>IF('D-Zielszenario'!D69="","-",'D-Zielszenario'!D69)</f>
        <v>-</v>
      </c>
    </row>
    <row r="492" spans="1:7">
      <c r="A492" t="str">
        <f>'D-Zielszenario'!$B$40</f>
        <v>D.9</v>
      </c>
      <c r="B492" s="404" t="str">
        <f>'B-Bestandsanalyse'!$C$45</f>
        <v>Endenergieverbrauch Wärme</v>
      </c>
      <c r="C492" t="str">
        <f>'B-Bestandsanalyse'!X66</f>
        <v>Klärgas</v>
      </c>
      <c r="D492" s="404" t="str">
        <f>'B-Bestandsanalyse'!$D$47</f>
        <v>Haushalte</v>
      </c>
      <c r="E492" s="404" t="str">
        <f>'B-Bestandsanalyse'!$C$47</f>
        <v>MWh/a</v>
      </c>
      <c r="F492">
        <f>'D-Zielszenario'!$C$50</f>
        <v>2030</v>
      </c>
      <c r="G492" s="446" t="str">
        <f>IF('D-Zielszenario'!D70="","-",'D-Zielszenario'!D70)</f>
        <v>-</v>
      </c>
    </row>
    <row r="493" spans="1:7">
      <c r="A493" t="str">
        <f>'D-Zielszenario'!$B$40</f>
        <v>D.9</v>
      </c>
      <c r="B493" s="404" t="str">
        <f>'B-Bestandsanalyse'!$C$45</f>
        <v>Endenergieverbrauch Wärme</v>
      </c>
      <c r="C493" t="str">
        <f>'B-Bestandsanalyse'!X67</f>
        <v>Flüssige Biomasse</v>
      </c>
      <c r="D493" s="404" t="str">
        <f>'B-Bestandsanalyse'!$D$47</f>
        <v>Haushalte</v>
      </c>
      <c r="E493" s="404" t="str">
        <f>'B-Bestandsanalyse'!$C$47</f>
        <v>MWh/a</v>
      </c>
      <c r="F493">
        <f>'D-Zielszenario'!$C$50</f>
        <v>2030</v>
      </c>
      <c r="G493" s="446" t="str">
        <f>IF('D-Zielszenario'!D71="","-",'D-Zielszenario'!D71)</f>
        <v>-</v>
      </c>
    </row>
    <row r="494" spans="1:7">
      <c r="A494" t="str">
        <f>'D-Zielszenario'!$B$40</f>
        <v>D.9</v>
      </c>
      <c r="B494" s="404" t="str">
        <f>'B-Bestandsanalyse'!$C$45</f>
        <v>Endenergieverbrauch Wärme</v>
      </c>
      <c r="C494" t="str">
        <f>'B-Bestandsanalyse'!X68</f>
        <v>Strom Wärmepumpe</v>
      </c>
      <c r="D494" s="404" t="str">
        <f>'B-Bestandsanalyse'!$D$47</f>
        <v>Haushalte</v>
      </c>
      <c r="E494" s="404" t="str">
        <f>'B-Bestandsanalyse'!$C$47</f>
        <v>MWh/a</v>
      </c>
      <c r="F494">
        <f>'D-Zielszenario'!$C$50</f>
        <v>2030</v>
      </c>
      <c r="G494" s="446" t="str">
        <f>IF('D-Zielszenario'!D72="","-",'D-Zielszenario'!D72)</f>
        <v>-</v>
      </c>
    </row>
    <row r="495" spans="1:7">
      <c r="A495" t="str">
        <f>'D-Zielszenario'!$B$40</f>
        <v>D.9</v>
      </c>
      <c r="B495" s="404" t="str">
        <f>'B-Bestandsanalyse'!$C$45</f>
        <v>Endenergieverbrauch Wärme</v>
      </c>
      <c r="C495" t="str">
        <f>'B-Bestandsanalyse'!X69</f>
        <v>Strom Direktheizung</v>
      </c>
      <c r="D495" s="404" t="str">
        <f>'B-Bestandsanalyse'!$D$47</f>
        <v>Haushalte</v>
      </c>
      <c r="E495" s="404" t="str">
        <f>'B-Bestandsanalyse'!$C$47</f>
        <v>MWh/a</v>
      </c>
      <c r="F495">
        <f>'D-Zielszenario'!$C$50</f>
        <v>2030</v>
      </c>
      <c r="G495" s="446" t="str">
        <f>IF('D-Zielszenario'!D73="","-",'D-Zielszenario'!D73)</f>
        <v>-</v>
      </c>
    </row>
    <row r="496" spans="1:7">
      <c r="A496" t="str">
        <f>'D-Zielszenario'!$B$40</f>
        <v>D.9</v>
      </c>
      <c r="B496" s="404" t="str">
        <f>'B-Bestandsanalyse'!$C$45</f>
        <v>Endenergieverbrauch Wärme</v>
      </c>
      <c r="C496" t="str">
        <f>'B-Bestandsanalyse'!X70</f>
        <v>Solarthermie Dach-Anlagen</v>
      </c>
      <c r="D496" s="404" t="str">
        <f>'B-Bestandsanalyse'!$D$47</f>
        <v>Haushalte</v>
      </c>
      <c r="E496" s="404" t="str">
        <f>'B-Bestandsanalyse'!$C$47</f>
        <v>MWh/a</v>
      </c>
      <c r="F496">
        <f>'D-Zielszenario'!$C$50</f>
        <v>2030</v>
      </c>
      <c r="G496" s="446" t="str">
        <f>IF('D-Zielszenario'!D74="","-",'D-Zielszenario'!D74)</f>
        <v>-</v>
      </c>
    </row>
    <row r="497" spans="1:7">
      <c r="A497" t="str">
        <f>'D-Zielszenario'!$B$40</f>
        <v>D.9</v>
      </c>
      <c r="B497" s="404" t="str">
        <f>'B-Bestandsanalyse'!$C$45</f>
        <v>Endenergieverbrauch Wärme</v>
      </c>
      <c r="C497" t="str">
        <f>'B-Bestandsanalyse'!X71</f>
        <v>Solarthermie Freiflächenanlagen</v>
      </c>
      <c r="D497" s="404" t="str">
        <f>'B-Bestandsanalyse'!$D$47</f>
        <v>Haushalte</v>
      </c>
      <c r="E497" s="404" t="str">
        <f>'B-Bestandsanalyse'!$C$47</f>
        <v>MWh/a</v>
      </c>
      <c r="F497">
        <f>'D-Zielszenario'!$C$50</f>
        <v>2030</v>
      </c>
      <c r="G497" s="446" t="str">
        <f>IF('D-Zielszenario'!D75="","-",'D-Zielszenario'!D75)</f>
        <v>-</v>
      </c>
    </row>
    <row r="498" spans="1:7">
      <c r="A498" t="str">
        <f>'D-Zielszenario'!$B$40</f>
        <v>D.9</v>
      </c>
      <c r="B498" s="404" t="str">
        <f>'B-Bestandsanalyse'!$C$45</f>
        <v>Endenergieverbrauch Wärme</v>
      </c>
      <c r="C498" t="str">
        <f>'B-Bestandsanalyse'!X72</f>
        <v>Oberflächennahe Geothermie</v>
      </c>
      <c r="D498" s="404" t="str">
        <f>'B-Bestandsanalyse'!$D$47</f>
        <v>Haushalte</v>
      </c>
      <c r="E498" s="404" t="str">
        <f>'B-Bestandsanalyse'!$C$47</f>
        <v>MWh/a</v>
      </c>
      <c r="F498">
        <f>'D-Zielszenario'!$C$50</f>
        <v>2030</v>
      </c>
      <c r="G498" s="446" t="str">
        <f>IF('D-Zielszenario'!D76="","-",'D-Zielszenario'!D76)</f>
        <v>-</v>
      </c>
    </row>
    <row r="499" spans="1:7">
      <c r="A499" t="str">
        <f>'D-Zielszenario'!$B$40</f>
        <v>D.9</v>
      </c>
      <c r="B499" s="404" t="str">
        <f>'B-Bestandsanalyse'!$C$45</f>
        <v>Endenergieverbrauch Wärme</v>
      </c>
      <c r="C499" t="str">
        <f>'B-Bestandsanalyse'!X73</f>
        <v>Tiefe Geothermie</v>
      </c>
      <c r="D499" s="404" t="str">
        <f>'B-Bestandsanalyse'!$D$47</f>
        <v>Haushalte</v>
      </c>
      <c r="E499" s="404" t="str">
        <f>'B-Bestandsanalyse'!$C$47</f>
        <v>MWh/a</v>
      </c>
      <c r="F499">
        <f>'D-Zielszenario'!$C$50</f>
        <v>2030</v>
      </c>
      <c r="G499" s="446" t="str">
        <f>IF('D-Zielszenario'!D77="","-",'D-Zielszenario'!D77)</f>
        <v>-</v>
      </c>
    </row>
    <row r="500" spans="1:7">
      <c r="A500" t="str">
        <f>'D-Zielszenario'!$B$40</f>
        <v>D.9</v>
      </c>
      <c r="B500" s="404" t="str">
        <f>'B-Bestandsanalyse'!$C$45</f>
        <v>Endenergieverbrauch Wärme</v>
      </c>
      <c r="C500" t="str">
        <f>'B-Bestandsanalyse'!X74</f>
        <v>Oberflächengewässern</v>
      </c>
      <c r="D500" s="404" t="str">
        <f>'B-Bestandsanalyse'!$D$47</f>
        <v>Haushalte</v>
      </c>
      <c r="E500" s="404" t="str">
        <f>'B-Bestandsanalyse'!$C$47</f>
        <v>MWh/a</v>
      </c>
      <c r="F500">
        <f>'D-Zielszenario'!$C$50</f>
        <v>2030</v>
      </c>
      <c r="G500" s="446" t="str">
        <f>IF('D-Zielszenario'!D78="","-",'D-Zielszenario'!D78)</f>
        <v>-</v>
      </c>
    </row>
    <row r="501" spans="1:7">
      <c r="A501" t="str">
        <f>'D-Zielszenario'!$B$40</f>
        <v>D.9</v>
      </c>
      <c r="B501" s="404" t="str">
        <f>'B-Bestandsanalyse'!$C$45</f>
        <v>Endenergieverbrauch Wärme</v>
      </c>
      <c r="C501" t="str">
        <f>'B-Bestandsanalyse'!X75</f>
        <v>Grubenwasser</v>
      </c>
      <c r="D501" s="404" t="str">
        <f>'B-Bestandsanalyse'!$D$47</f>
        <v>Haushalte</v>
      </c>
      <c r="E501" s="404" t="str">
        <f>'B-Bestandsanalyse'!$C$47</f>
        <v>MWh/a</v>
      </c>
      <c r="F501">
        <f>'D-Zielszenario'!$C$50</f>
        <v>2030</v>
      </c>
      <c r="G501" s="446" t="str">
        <f>IF('D-Zielszenario'!D79="","-",'D-Zielszenario'!D79)</f>
        <v>-</v>
      </c>
    </row>
    <row r="502" spans="1:7">
      <c r="A502" t="str">
        <f>'D-Zielszenario'!$B$40</f>
        <v>D.9</v>
      </c>
      <c r="B502" s="404" t="str">
        <f>'B-Bestandsanalyse'!$C$45</f>
        <v>Endenergieverbrauch Wärme</v>
      </c>
      <c r="C502" t="str">
        <f>'B-Bestandsanalyse'!X76</f>
        <v>Luft</v>
      </c>
      <c r="D502" s="404" t="str">
        <f>'B-Bestandsanalyse'!$D$47</f>
        <v>Haushalte</v>
      </c>
      <c r="E502" s="404" t="str">
        <f>'B-Bestandsanalyse'!$C$47</f>
        <v>MWh/a</v>
      </c>
      <c r="F502">
        <f>'D-Zielszenario'!$C$50</f>
        <v>2030</v>
      </c>
      <c r="G502" s="446" t="str">
        <f>IF('D-Zielszenario'!D80="","-",'D-Zielszenario'!D80)</f>
        <v>-</v>
      </c>
    </row>
    <row r="503" spans="1:7">
      <c r="A503" t="str">
        <f>'D-Zielszenario'!$B$40</f>
        <v>D.9</v>
      </c>
      <c r="B503" s="404" t="str">
        <f>'B-Bestandsanalyse'!$C$45</f>
        <v>Endenergieverbrauch Wärme</v>
      </c>
      <c r="C503" t="str">
        <f>'B-Bestandsanalyse'!X77</f>
        <v>Abwasser</v>
      </c>
      <c r="D503" s="404" t="str">
        <f>'B-Bestandsanalyse'!$D$47</f>
        <v>Haushalte</v>
      </c>
      <c r="E503" s="404" t="str">
        <f>'B-Bestandsanalyse'!$C$47</f>
        <v>MWh/a</v>
      </c>
      <c r="F503">
        <f>'D-Zielszenario'!$C$50</f>
        <v>2030</v>
      </c>
      <c r="G503" s="446" t="str">
        <f>IF('D-Zielszenario'!D81="","-",'D-Zielszenario'!D81)</f>
        <v>-</v>
      </c>
    </row>
    <row r="504" spans="1:7">
      <c r="A504" t="str">
        <f>'D-Zielszenario'!$B$40</f>
        <v>D.9</v>
      </c>
      <c r="B504" s="404" t="str">
        <f>'B-Bestandsanalyse'!$C$45</f>
        <v>Endenergieverbrauch Wärme</v>
      </c>
      <c r="C504" t="str">
        <f>'B-Bestandsanalyse'!X78</f>
        <v>Sonstige fossile Brennstoffe</v>
      </c>
      <c r="D504" s="404" t="str">
        <f>'B-Bestandsanalyse'!$D$47</f>
        <v>Haushalte</v>
      </c>
      <c r="E504" s="404" t="str">
        <f>'B-Bestandsanalyse'!$C$47</f>
        <v>MWh/a</v>
      </c>
      <c r="F504">
        <f>'D-Zielszenario'!$C$50</f>
        <v>2030</v>
      </c>
      <c r="G504" s="446" t="str">
        <f>IF('D-Zielszenario'!D82="","-",'D-Zielszenario'!D82)</f>
        <v>-</v>
      </c>
    </row>
    <row r="505" spans="1:7">
      <c r="A505" t="str">
        <f>'D-Zielszenario'!$B$40</f>
        <v>D.9</v>
      </c>
      <c r="B505" s="404" t="str">
        <f>'B-Bestandsanalyse'!$C$45</f>
        <v>Endenergieverbrauch Wärme</v>
      </c>
      <c r="C505" t="str">
        <f>'B-Bestandsanalyse'!X79</f>
        <v>Sonstige erneuerbare Energien</v>
      </c>
      <c r="D505" s="404" t="str">
        <f>'B-Bestandsanalyse'!$D$47</f>
        <v>Haushalte</v>
      </c>
      <c r="E505" s="404" t="str">
        <f>'B-Bestandsanalyse'!$C$47</f>
        <v>MWh/a</v>
      </c>
      <c r="F505">
        <f>'D-Zielszenario'!$C$50</f>
        <v>2030</v>
      </c>
      <c r="G505" s="446" t="str">
        <f>IF('D-Zielszenario'!D83="","-",'D-Zielszenario'!D83)</f>
        <v>-</v>
      </c>
    </row>
    <row r="506" spans="1:7">
      <c r="A506" t="str">
        <f>'D-Zielszenario'!$B$40</f>
        <v>D.9</v>
      </c>
      <c r="B506" s="404" t="str">
        <f>'B-Bestandsanalyse'!$C$45</f>
        <v>Endenergieverbrauch Wärme</v>
      </c>
      <c r="D506" s="404" t="str">
        <f>'B-Bestandsanalyse'!$D$47</f>
        <v>Haushalte</v>
      </c>
      <c r="E506" s="404" t="str">
        <f>'B-Bestandsanalyse'!$C$47</f>
        <v>MWh/a</v>
      </c>
      <c r="F506">
        <f>'D-Zielszenario'!$C$50</f>
        <v>2030</v>
      </c>
      <c r="G506" s="446">
        <f>IF('D-Zielszenario'!D84="","-",'D-Zielszenario'!D84)</f>
        <v>0</v>
      </c>
    </row>
    <row r="507" spans="1:7">
      <c r="A507" t="str">
        <f>'D-Zielszenario'!$B$40</f>
        <v>D.9</v>
      </c>
      <c r="B507" s="404" t="str">
        <f>'B-Bestandsanalyse'!$C$45</f>
        <v>Endenergieverbrauch Wärme</v>
      </c>
      <c r="C507" t="str">
        <f>'B-Bestandsanalyse'!X48</f>
        <v>Braunkohle</v>
      </c>
      <c r="D507" s="404" t="str">
        <f>'B-Bestandsanalyse'!$E$47</f>
        <v>GHD</v>
      </c>
      <c r="E507" s="404" t="str">
        <f>'B-Bestandsanalyse'!$C$47</f>
        <v>MWh/a</v>
      </c>
      <c r="F507">
        <f>'D-Zielszenario'!$C$50</f>
        <v>2030</v>
      </c>
      <c r="G507" s="446" t="str">
        <f>IF('D-Zielszenario'!E52="","-",'D-Zielszenario'!E52)</f>
        <v>-</v>
      </c>
    </row>
    <row r="508" spans="1:7">
      <c r="A508" t="str">
        <f>'D-Zielszenario'!$B$40</f>
        <v>D.9</v>
      </c>
      <c r="B508" s="404" t="str">
        <f>'B-Bestandsanalyse'!$C$45</f>
        <v>Endenergieverbrauch Wärme</v>
      </c>
      <c r="C508" t="str">
        <f>'B-Bestandsanalyse'!X49</f>
        <v>Steinkohle</v>
      </c>
      <c r="D508" s="404" t="str">
        <f>'B-Bestandsanalyse'!$E$47</f>
        <v>GHD</v>
      </c>
      <c r="E508" s="404" t="str">
        <f>'B-Bestandsanalyse'!$C$47</f>
        <v>MWh/a</v>
      </c>
      <c r="F508">
        <f>'D-Zielszenario'!$C$50</f>
        <v>2030</v>
      </c>
      <c r="G508" s="446" t="str">
        <f>IF('D-Zielszenario'!E53="","-",'D-Zielszenario'!E53)</f>
        <v>-</v>
      </c>
    </row>
    <row r="509" spans="1:7">
      <c r="A509" t="str">
        <f>'D-Zielszenario'!$B$40</f>
        <v>D.9</v>
      </c>
      <c r="B509" s="404" t="str">
        <f>'B-Bestandsanalyse'!$C$45</f>
        <v>Endenergieverbrauch Wärme</v>
      </c>
      <c r="C509" t="str">
        <f>'B-Bestandsanalyse'!X50</f>
        <v>Erdgas</v>
      </c>
      <c r="D509" s="404" t="str">
        <f>'B-Bestandsanalyse'!$E$47</f>
        <v>GHD</v>
      </c>
      <c r="E509" s="404" t="str">
        <f>'B-Bestandsanalyse'!$C$47</f>
        <v>MWh/a</v>
      </c>
      <c r="F509">
        <f>'D-Zielszenario'!$C$50</f>
        <v>2030</v>
      </c>
      <c r="G509" s="446" t="str">
        <f>IF('D-Zielszenario'!E54="","-",'D-Zielszenario'!E54)</f>
        <v>-</v>
      </c>
    </row>
    <row r="510" spans="1:7">
      <c r="A510" t="str">
        <f>'D-Zielszenario'!$B$40</f>
        <v>D.9</v>
      </c>
      <c r="B510" s="404" t="str">
        <f>'B-Bestandsanalyse'!$C$45</f>
        <v>Endenergieverbrauch Wärme</v>
      </c>
      <c r="C510" t="str">
        <f>'B-Bestandsanalyse'!X51</f>
        <v>Flüssiggas</v>
      </c>
      <c r="D510" s="404" t="str">
        <f>'B-Bestandsanalyse'!$E$47</f>
        <v>GHD</v>
      </c>
      <c r="E510" s="404" t="str">
        <f>'B-Bestandsanalyse'!$C$47</f>
        <v>MWh/a</v>
      </c>
      <c r="F510">
        <f>'D-Zielszenario'!$C$50</f>
        <v>2030</v>
      </c>
      <c r="G510" s="446" t="str">
        <f>IF('D-Zielszenario'!E55="","-",'D-Zielszenario'!E55)</f>
        <v>-</v>
      </c>
    </row>
    <row r="511" spans="1:7">
      <c r="A511" t="str">
        <f>'D-Zielszenario'!$B$40</f>
        <v>D.9</v>
      </c>
      <c r="B511" s="404" t="str">
        <f>'B-Bestandsanalyse'!$C$45</f>
        <v>Endenergieverbrauch Wärme</v>
      </c>
      <c r="C511" t="str">
        <f>'B-Bestandsanalyse'!X52</f>
        <v>Heizöl</v>
      </c>
      <c r="D511" s="404" t="str">
        <f>'B-Bestandsanalyse'!$E$47</f>
        <v>GHD</v>
      </c>
      <c r="E511" s="404" t="str">
        <f>'B-Bestandsanalyse'!$C$47</f>
        <v>MWh/a</v>
      </c>
      <c r="F511">
        <f>'D-Zielszenario'!$C$50</f>
        <v>2030</v>
      </c>
      <c r="G511" s="446" t="str">
        <f>IF('D-Zielszenario'!E56="","-",'D-Zielszenario'!E56)</f>
        <v>-</v>
      </c>
    </row>
    <row r="512" spans="1:7">
      <c r="A512" t="str">
        <f>'D-Zielszenario'!$B$40</f>
        <v>D.9</v>
      </c>
      <c r="B512" s="404" t="str">
        <f>'B-Bestandsanalyse'!$C$45</f>
        <v>Endenergieverbrauch Wärme</v>
      </c>
      <c r="C512" t="str">
        <f>'B-Bestandsanalyse'!X53</f>
        <v>Wasserstoff</v>
      </c>
      <c r="D512" s="404" t="str">
        <f>'B-Bestandsanalyse'!$E$47</f>
        <v>GHD</v>
      </c>
      <c r="E512" s="404" t="str">
        <f>'B-Bestandsanalyse'!$C$47</f>
        <v>MWh/a</v>
      </c>
      <c r="F512">
        <f>'D-Zielszenario'!$C$50</f>
        <v>2030</v>
      </c>
      <c r="G512" s="446" t="str">
        <f>IF('D-Zielszenario'!E57="","-",'D-Zielszenario'!E57)</f>
        <v>-</v>
      </c>
    </row>
    <row r="513" spans="1:7">
      <c r="A513" t="str">
        <f>'D-Zielszenario'!$B$40</f>
        <v>D.9</v>
      </c>
      <c r="B513" s="404" t="str">
        <f>'B-Bestandsanalyse'!$C$45</f>
        <v>Endenergieverbrauch Wärme</v>
      </c>
      <c r="C513" t="str">
        <f>'B-Bestandsanalyse'!X54</f>
        <v>Wasserstoffderivate</v>
      </c>
      <c r="D513" s="404" t="str">
        <f>'B-Bestandsanalyse'!$E$47</f>
        <v>GHD</v>
      </c>
      <c r="E513" s="404" t="str">
        <f>'B-Bestandsanalyse'!$C$47</f>
        <v>MWh/a</v>
      </c>
      <c r="F513">
        <f>'D-Zielszenario'!$C$50</f>
        <v>2030</v>
      </c>
      <c r="G513" s="446" t="str">
        <f>IF('D-Zielszenario'!E58="","-",'D-Zielszenario'!E58)</f>
        <v>-</v>
      </c>
    </row>
    <row r="514" spans="1:7">
      <c r="A514" t="str">
        <f>'D-Zielszenario'!$B$40</f>
        <v>D.9</v>
      </c>
      <c r="B514" s="404" t="str">
        <f>'B-Bestandsanalyse'!$C$45</f>
        <v>Endenergieverbrauch Wärme</v>
      </c>
      <c r="C514" t="str">
        <f>'B-Bestandsanalyse'!X55</f>
        <v>Grubengas</v>
      </c>
      <c r="D514" s="404" t="str">
        <f>'B-Bestandsanalyse'!$E$47</f>
        <v>GHD</v>
      </c>
      <c r="E514" s="404" t="str">
        <f>'B-Bestandsanalyse'!$C$47</f>
        <v>MWh/a</v>
      </c>
      <c r="F514">
        <f>'D-Zielszenario'!$C$50</f>
        <v>2030</v>
      </c>
      <c r="G514" s="446" t="str">
        <f>IF('D-Zielszenario'!E59="","-",'D-Zielszenario'!E59)</f>
        <v>-</v>
      </c>
    </row>
    <row r="515" spans="1:7">
      <c r="A515" t="str">
        <f>'D-Zielszenario'!$B$40</f>
        <v>D.9</v>
      </c>
      <c r="B515" s="404" t="str">
        <f>'B-Bestandsanalyse'!$C$45</f>
        <v>Endenergieverbrauch Wärme</v>
      </c>
      <c r="C515" t="str">
        <f>'B-Bestandsanalyse'!X56</f>
        <v>Nicht biogener Abfall</v>
      </c>
      <c r="D515" s="404" t="str">
        <f>'B-Bestandsanalyse'!$E$47</f>
        <v>GHD</v>
      </c>
      <c r="E515" s="404" t="str">
        <f>'B-Bestandsanalyse'!$C$47</f>
        <v>MWh/a</v>
      </c>
      <c r="F515">
        <f>'D-Zielszenario'!$C$50</f>
        <v>2030</v>
      </c>
      <c r="G515" s="446" t="str">
        <f>IF('D-Zielszenario'!E60="","-",'D-Zielszenario'!E60)</f>
        <v>-</v>
      </c>
    </row>
    <row r="516" spans="1:7">
      <c r="A516" t="str">
        <f>'D-Zielszenario'!$B$40</f>
        <v>D.9</v>
      </c>
      <c r="B516" s="404" t="str">
        <f>'B-Bestandsanalyse'!$C$45</f>
        <v>Endenergieverbrauch Wärme</v>
      </c>
      <c r="C516" t="str">
        <f>'B-Bestandsanalyse'!X57</f>
        <v>Biogener Abfall</v>
      </c>
      <c r="D516" s="404" t="str">
        <f>'B-Bestandsanalyse'!$E$47</f>
        <v>GHD</v>
      </c>
      <c r="E516" s="404" t="str">
        <f>'B-Bestandsanalyse'!$C$47</f>
        <v>MWh/a</v>
      </c>
      <c r="F516">
        <f>'D-Zielszenario'!$C$50</f>
        <v>2030</v>
      </c>
      <c r="G516" s="446" t="str">
        <f>IF('D-Zielszenario'!E61="","-",'D-Zielszenario'!E61)</f>
        <v>-</v>
      </c>
    </row>
    <row r="517" spans="1:7">
      <c r="A517" t="str">
        <f>'D-Zielszenario'!$B$40</f>
        <v>D.9</v>
      </c>
      <c r="B517" s="404" t="str">
        <f>'B-Bestandsanalyse'!$C$45</f>
        <v>Endenergieverbrauch Wärme</v>
      </c>
      <c r="C517" t="str">
        <f>'B-Bestandsanalyse'!X58</f>
        <v>Abwärme &lt; 60 °C</v>
      </c>
      <c r="D517" s="404" t="str">
        <f>'B-Bestandsanalyse'!$E$47</f>
        <v>GHD</v>
      </c>
      <c r="E517" s="404" t="str">
        <f>'B-Bestandsanalyse'!$C$47</f>
        <v>MWh/a</v>
      </c>
      <c r="F517">
        <f>'D-Zielszenario'!$C$50</f>
        <v>2030</v>
      </c>
      <c r="G517" s="446" t="str">
        <f>IF('D-Zielszenario'!E62="","-",'D-Zielszenario'!E62)</f>
        <v>-</v>
      </c>
    </row>
    <row r="518" spans="1:7">
      <c r="A518" t="str">
        <f>'D-Zielszenario'!$B$40</f>
        <v>D.9</v>
      </c>
      <c r="B518" s="404" t="str">
        <f>'B-Bestandsanalyse'!$C$45</f>
        <v>Endenergieverbrauch Wärme</v>
      </c>
      <c r="C518" t="str">
        <f>'B-Bestandsanalyse'!X59</f>
        <v>Abwärme 60 bis 110 °C</v>
      </c>
      <c r="D518" s="404" t="str">
        <f>'B-Bestandsanalyse'!$E$47</f>
        <v>GHD</v>
      </c>
      <c r="E518" s="404" t="str">
        <f>'B-Bestandsanalyse'!$C$47</f>
        <v>MWh/a</v>
      </c>
      <c r="F518">
        <f>'D-Zielszenario'!$C$50</f>
        <v>2030</v>
      </c>
      <c r="G518" s="446" t="str">
        <f>IF('D-Zielszenario'!E63="","-",'D-Zielszenario'!E63)</f>
        <v>-</v>
      </c>
    </row>
    <row r="519" spans="1:7">
      <c r="A519" t="str">
        <f>'D-Zielszenario'!$B$40</f>
        <v>D.9</v>
      </c>
      <c r="B519" s="404" t="str">
        <f>'B-Bestandsanalyse'!$C$45</f>
        <v>Endenergieverbrauch Wärme</v>
      </c>
      <c r="C519" t="str">
        <f>'B-Bestandsanalyse'!X60</f>
        <v>Abwärme &gt;= 110 °C</v>
      </c>
      <c r="D519" s="404" t="str">
        <f>'B-Bestandsanalyse'!$E$47</f>
        <v>GHD</v>
      </c>
      <c r="E519" s="404" t="str">
        <f>'B-Bestandsanalyse'!$C$47</f>
        <v>MWh/a</v>
      </c>
      <c r="F519">
        <f>'D-Zielszenario'!$C$50</f>
        <v>2030</v>
      </c>
      <c r="G519" s="446" t="str">
        <f>IF('D-Zielszenario'!E64="","-",'D-Zielszenario'!E64)</f>
        <v>-</v>
      </c>
    </row>
    <row r="520" spans="1:7">
      <c r="A520" t="str">
        <f>'D-Zielszenario'!$B$40</f>
        <v>D.9</v>
      </c>
      <c r="B520" s="404" t="str">
        <f>'B-Bestandsanalyse'!$C$45</f>
        <v>Endenergieverbrauch Wärme</v>
      </c>
      <c r="C520" t="str">
        <f>'B-Bestandsanalyse'!X61</f>
        <v>feste Biomasse (ohne Altholz)</v>
      </c>
      <c r="D520" s="404" t="str">
        <f>'B-Bestandsanalyse'!$E$47</f>
        <v>GHD</v>
      </c>
      <c r="E520" s="404" t="str">
        <f>'B-Bestandsanalyse'!$C$47</f>
        <v>MWh/a</v>
      </c>
      <c r="F520">
        <f>'D-Zielszenario'!$C$50</f>
        <v>2030</v>
      </c>
      <c r="G520" s="446" t="str">
        <f>IF('D-Zielszenario'!E65="","-",'D-Zielszenario'!E65)</f>
        <v>-</v>
      </c>
    </row>
    <row r="521" spans="1:7">
      <c r="A521" t="str">
        <f>'D-Zielszenario'!$B$40</f>
        <v>D.9</v>
      </c>
      <c r="B521" s="404" t="str">
        <f>'B-Bestandsanalyse'!$C$45</f>
        <v>Endenergieverbrauch Wärme</v>
      </c>
      <c r="C521" t="str">
        <f>'B-Bestandsanalyse'!X62</f>
        <v>Altholz</v>
      </c>
      <c r="D521" s="404" t="str">
        <f>'B-Bestandsanalyse'!$E$47</f>
        <v>GHD</v>
      </c>
      <c r="E521" s="404" t="str">
        <f>'B-Bestandsanalyse'!$C$47</f>
        <v>MWh/a</v>
      </c>
      <c r="F521">
        <f>'D-Zielszenario'!$C$50</f>
        <v>2030</v>
      </c>
      <c r="G521" s="446" t="str">
        <f>IF('D-Zielszenario'!E66="","-",'D-Zielszenario'!E66)</f>
        <v>-</v>
      </c>
    </row>
    <row r="522" spans="1:7">
      <c r="A522" t="str">
        <f>'D-Zielszenario'!$B$40</f>
        <v>D.9</v>
      </c>
      <c r="B522" s="404" t="str">
        <f>'B-Bestandsanalyse'!$C$45</f>
        <v>Endenergieverbrauch Wärme</v>
      </c>
      <c r="C522" t="str">
        <f>'B-Bestandsanalyse'!X63</f>
        <v>Biogas</v>
      </c>
      <c r="D522" s="404" t="str">
        <f>'B-Bestandsanalyse'!$E$47</f>
        <v>GHD</v>
      </c>
      <c r="E522" s="404" t="str">
        <f>'B-Bestandsanalyse'!$C$47</f>
        <v>MWh/a</v>
      </c>
      <c r="F522">
        <f>'D-Zielszenario'!$C$50</f>
        <v>2030</v>
      </c>
      <c r="G522" s="446" t="str">
        <f>IF('D-Zielszenario'!E67="","-",'D-Zielszenario'!E67)</f>
        <v>-</v>
      </c>
    </row>
    <row r="523" spans="1:7">
      <c r="A523" t="str">
        <f>'D-Zielszenario'!$B$40</f>
        <v>D.9</v>
      </c>
      <c r="B523" s="404" t="str">
        <f>'B-Bestandsanalyse'!$C$45</f>
        <v>Endenergieverbrauch Wärme</v>
      </c>
      <c r="C523" t="str">
        <f>'B-Bestandsanalyse'!X64</f>
        <v>Biomethan</v>
      </c>
      <c r="D523" s="404" t="str">
        <f>'B-Bestandsanalyse'!$E$47</f>
        <v>GHD</v>
      </c>
      <c r="E523" s="404" t="str">
        <f>'B-Bestandsanalyse'!$C$47</f>
        <v>MWh/a</v>
      </c>
      <c r="F523">
        <f>'D-Zielszenario'!$C$50</f>
        <v>2030</v>
      </c>
      <c r="G523" s="446" t="str">
        <f>IF('D-Zielszenario'!E68="","-",'D-Zielszenario'!E68)</f>
        <v>-</v>
      </c>
    </row>
    <row r="524" spans="1:7">
      <c r="A524" t="str">
        <f>'D-Zielszenario'!$B$40</f>
        <v>D.9</v>
      </c>
      <c r="B524" s="404" t="str">
        <f>'B-Bestandsanalyse'!$C$45</f>
        <v>Endenergieverbrauch Wärme</v>
      </c>
      <c r="C524" t="str">
        <f>'B-Bestandsanalyse'!X65</f>
        <v>Deponiegas</v>
      </c>
      <c r="D524" s="404" t="str">
        <f>'B-Bestandsanalyse'!$E$47</f>
        <v>GHD</v>
      </c>
      <c r="E524" s="404" t="str">
        <f>'B-Bestandsanalyse'!$C$47</f>
        <v>MWh/a</v>
      </c>
      <c r="F524">
        <f>'D-Zielszenario'!$C$50</f>
        <v>2030</v>
      </c>
      <c r="G524" s="446" t="str">
        <f>IF('D-Zielszenario'!E69="","-",'D-Zielszenario'!E69)</f>
        <v>-</v>
      </c>
    </row>
    <row r="525" spans="1:7">
      <c r="A525" t="str">
        <f>'D-Zielszenario'!$B$40</f>
        <v>D.9</v>
      </c>
      <c r="B525" s="404" t="str">
        <f>'B-Bestandsanalyse'!$C$45</f>
        <v>Endenergieverbrauch Wärme</v>
      </c>
      <c r="C525" t="str">
        <f>'B-Bestandsanalyse'!X66</f>
        <v>Klärgas</v>
      </c>
      <c r="D525" s="404" t="str">
        <f>'B-Bestandsanalyse'!$E$47</f>
        <v>GHD</v>
      </c>
      <c r="E525" s="404" t="str">
        <f>'B-Bestandsanalyse'!$C$47</f>
        <v>MWh/a</v>
      </c>
      <c r="F525">
        <f>'D-Zielszenario'!$C$50</f>
        <v>2030</v>
      </c>
      <c r="G525" s="446" t="str">
        <f>IF('D-Zielszenario'!E70="","-",'D-Zielszenario'!E70)</f>
        <v>-</v>
      </c>
    </row>
    <row r="526" spans="1:7">
      <c r="A526" t="str">
        <f>'D-Zielszenario'!$B$40</f>
        <v>D.9</v>
      </c>
      <c r="B526" s="404" t="str">
        <f>'B-Bestandsanalyse'!$C$45</f>
        <v>Endenergieverbrauch Wärme</v>
      </c>
      <c r="C526" t="str">
        <f>'B-Bestandsanalyse'!X67</f>
        <v>Flüssige Biomasse</v>
      </c>
      <c r="D526" s="404" t="str">
        <f>'B-Bestandsanalyse'!$E$47</f>
        <v>GHD</v>
      </c>
      <c r="E526" s="404" t="str">
        <f>'B-Bestandsanalyse'!$C$47</f>
        <v>MWh/a</v>
      </c>
      <c r="F526">
        <f>'D-Zielszenario'!$C$50</f>
        <v>2030</v>
      </c>
      <c r="G526" s="446" t="str">
        <f>IF('D-Zielszenario'!E71="","-",'D-Zielszenario'!E71)</f>
        <v>-</v>
      </c>
    </row>
    <row r="527" spans="1:7">
      <c r="A527" t="str">
        <f>'D-Zielszenario'!$B$40</f>
        <v>D.9</v>
      </c>
      <c r="B527" s="404" t="str">
        <f>'B-Bestandsanalyse'!$C$45</f>
        <v>Endenergieverbrauch Wärme</v>
      </c>
      <c r="C527" t="str">
        <f>'B-Bestandsanalyse'!X68</f>
        <v>Strom Wärmepumpe</v>
      </c>
      <c r="D527" s="404" t="str">
        <f>'B-Bestandsanalyse'!$E$47</f>
        <v>GHD</v>
      </c>
      <c r="E527" s="404" t="str">
        <f>'B-Bestandsanalyse'!$C$47</f>
        <v>MWh/a</v>
      </c>
      <c r="F527">
        <f>'D-Zielszenario'!$C$50</f>
        <v>2030</v>
      </c>
      <c r="G527" s="446" t="str">
        <f>IF('D-Zielszenario'!E72="","-",'D-Zielszenario'!E72)</f>
        <v>-</v>
      </c>
    </row>
    <row r="528" spans="1:7">
      <c r="A528" t="str">
        <f>'D-Zielszenario'!$B$40</f>
        <v>D.9</v>
      </c>
      <c r="B528" s="404" t="str">
        <f>'B-Bestandsanalyse'!$C$45</f>
        <v>Endenergieverbrauch Wärme</v>
      </c>
      <c r="C528" t="str">
        <f>'B-Bestandsanalyse'!X69</f>
        <v>Strom Direktheizung</v>
      </c>
      <c r="D528" s="404" t="str">
        <f>'B-Bestandsanalyse'!$E$47</f>
        <v>GHD</v>
      </c>
      <c r="E528" s="404" t="str">
        <f>'B-Bestandsanalyse'!$C$47</f>
        <v>MWh/a</v>
      </c>
      <c r="F528">
        <f>'D-Zielszenario'!$C$50</f>
        <v>2030</v>
      </c>
      <c r="G528" s="446" t="str">
        <f>IF('D-Zielszenario'!E73="","-",'D-Zielszenario'!E73)</f>
        <v>-</v>
      </c>
    </row>
    <row r="529" spans="1:7">
      <c r="A529" t="str">
        <f>'D-Zielszenario'!$B$40</f>
        <v>D.9</v>
      </c>
      <c r="B529" s="404" t="str">
        <f>'B-Bestandsanalyse'!$C$45</f>
        <v>Endenergieverbrauch Wärme</v>
      </c>
      <c r="C529" t="str">
        <f>'B-Bestandsanalyse'!X70</f>
        <v>Solarthermie Dach-Anlagen</v>
      </c>
      <c r="D529" s="404" t="str">
        <f>'B-Bestandsanalyse'!$E$47</f>
        <v>GHD</v>
      </c>
      <c r="E529" s="404" t="str">
        <f>'B-Bestandsanalyse'!$C$47</f>
        <v>MWh/a</v>
      </c>
      <c r="F529">
        <f>'D-Zielszenario'!$C$50</f>
        <v>2030</v>
      </c>
      <c r="G529" s="446" t="str">
        <f>IF('D-Zielszenario'!E74="","-",'D-Zielszenario'!E74)</f>
        <v>-</v>
      </c>
    </row>
    <row r="530" spans="1:7">
      <c r="A530" t="str">
        <f>'D-Zielszenario'!$B$40</f>
        <v>D.9</v>
      </c>
      <c r="B530" s="404" t="str">
        <f>'B-Bestandsanalyse'!$C$45</f>
        <v>Endenergieverbrauch Wärme</v>
      </c>
      <c r="C530" t="str">
        <f>'B-Bestandsanalyse'!X71</f>
        <v>Solarthermie Freiflächenanlagen</v>
      </c>
      <c r="D530" s="404" t="str">
        <f>'B-Bestandsanalyse'!$E$47</f>
        <v>GHD</v>
      </c>
      <c r="E530" s="404" t="str">
        <f>'B-Bestandsanalyse'!$C$47</f>
        <v>MWh/a</v>
      </c>
      <c r="F530">
        <f>'D-Zielszenario'!$C$50</f>
        <v>2030</v>
      </c>
      <c r="G530" s="446" t="str">
        <f>IF('D-Zielszenario'!E75="","-",'D-Zielszenario'!E75)</f>
        <v>-</v>
      </c>
    </row>
    <row r="531" spans="1:7">
      <c r="A531" t="str">
        <f>'D-Zielszenario'!$B$40</f>
        <v>D.9</v>
      </c>
      <c r="B531" s="404" t="str">
        <f>'B-Bestandsanalyse'!$C$45</f>
        <v>Endenergieverbrauch Wärme</v>
      </c>
      <c r="C531" t="str">
        <f>'B-Bestandsanalyse'!X72</f>
        <v>Oberflächennahe Geothermie</v>
      </c>
      <c r="D531" s="404" t="str">
        <f>'B-Bestandsanalyse'!$E$47</f>
        <v>GHD</v>
      </c>
      <c r="E531" s="404" t="str">
        <f>'B-Bestandsanalyse'!$C$47</f>
        <v>MWh/a</v>
      </c>
      <c r="F531">
        <f>'D-Zielszenario'!$C$50</f>
        <v>2030</v>
      </c>
      <c r="G531" s="446" t="str">
        <f>IF('D-Zielszenario'!E76="","-",'D-Zielszenario'!E76)</f>
        <v>-</v>
      </c>
    </row>
    <row r="532" spans="1:7">
      <c r="A532" t="str">
        <f>'D-Zielszenario'!$B$40</f>
        <v>D.9</v>
      </c>
      <c r="B532" s="404" t="str">
        <f>'B-Bestandsanalyse'!$C$45</f>
        <v>Endenergieverbrauch Wärme</v>
      </c>
      <c r="C532" t="str">
        <f>'B-Bestandsanalyse'!X73</f>
        <v>Tiefe Geothermie</v>
      </c>
      <c r="D532" s="404" t="str">
        <f>'B-Bestandsanalyse'!$E$47</f>
        <v>GHD</v>
      </c>
      <c r="E532" s="404" t="str">
        <f>'B-Bestandsanalyse'!$C$47</f>
        <v>MWh/a</v>
      </c>
      <c r="F532">
        <f>'D-Zielszenario'!$C$50</f>
        <v>2030</v>
      </c>
      <c r="G532" s="446" t="str">
        <f>IF('D-Zielszenario'!E77="","-",'D-Zielszenario'!E77)</f>
        <v>-</v>
      </c>
    </row>
    <row r="533" spans="1:7">
      <c r="A533" t="str">
        <f>'D-Zielszenario'!$B$40</f>
        <v>D.9</v>
      </c>
      <c r="B533" s="404" t="str">
        <f>'B-Bestandsanalyse'!$C$45</f>
        <v>Endenergieverbrauch Wärme</v>
      </c>
      <c r="C533" t="str">
        <f>'B-Bestandsanalyse'!X74</f>
        <v>Oberflächengewässern</v>
      </c>
      <c r="D533" s="404" t="str">
        <f>'B-Bestandsanalyse'!$E$47</f>
        <v>GHD</v>
      </c>
      <c r="E533" s="404" t="str">
        <f>'B-Bestandsanalyse'!$C$47</f>
        <v>MWh/a</v>
      </c>
      <c r="F533">
        <f>'D-Zielszenario'!$C$50</f>
        <v>2030</v>
      </c>
      <c r="G533" s="446" t="str">
        <f>IF('D-Zielszenario'!E78="","-",'D-Zielszenario'!E78)</f>
        <v>-</v>
      </c>
    </row>
    <row r="534" spans="1:7">
      <c r="A534" t="str">
        <f>'D-Zielszenario'!$B$40</f>
        <v>D.9</v>
      </c>
      <c r="B534" s="404" t="str">
        <f>'B-Bestandsanalyse'!$C$45</f>
        <v>Endenergieverbrauch Wärme</v>
      </c>
      <c r="C534" t="str">
        <f>'B-Bestandsanalyse'!X75</f>
        <v>Grubenwasser</v>
      </c>
      <c r="D534" s="404" t="str">
        <f>'B-Bestandsanalyse'!$E$47</f>
        <v>GHD</v>
      </c>
      <c r="E534" s="404" t="str">
        <f>'B-Bestandsanalyse'!$C$47</f>
        <v>MWh/a</v>
      </c>
      <c r="F534">
        <f>'D-Zielszenario'!$C$50</f>
        <v>2030</v>
      </c>
      <c r="G534" s="446" t="str">
        <f>IF('D-Zielszenario'!E79="","-",'D-Zielszenario'!E79)</f>
        <v>-</v>
      </c>
    </row>
    <row r="535" spans="1:7">
      <c r="A535" t="str">
        <f>'D-Zielszenario'!$B$40</f>
        <v>D.9</v>
      </c>
      <c r="B535" s="404" t="str">
        <f>'B-Bestandsanalyse'!$C$45</f>
        <v>Endenergieverbrauch Wärme</v>
      </c>
      <c r="C535" t="str">
        <f>'B-Bestandsanalyse'!X76</f>
        <v>Luft</v>
      </c>
      <c r="D535" s="404" t="str">
        <f>'B-Bestandsanalyse'!$E$47</f>
        <v>GHD</v>
      </c>
      <c r="E535" s="404" t="str">
        <f>'B-Bestandsanalyse'!$C$47</f>
        <v>MWh/a</v>
      </c>
      <c r="F535">
        <f>'D-Zielszenario'!$C$50</f>
        <v>2030</v>
      </c>
      <c r="G535" s="446" t="str">
        <f>IF('D-Zielszenario'!E80="","-",'D-Zielszenario'!E80)</f>
        <v>-</v>
      </c>
    </row>
    <row r="536" spans="1:7">
      <c r="A536" t="str">
        <f>'D-Zielszenario'!$B$40</f>
        <v>D.9</v>
      </c>
      <c r="B536" s="404" t="str">
        <f>'B-Bestandsanalyse'!$C$45</f>
        <v>Endenergieverbrauch Wärme</v>
      </c>
      <c r="C536" t="str">
        <f>'B-Bestandsanalyse'!X77</f>
        <v>Abwasser</v>
      </c>
      <c r="D536" s="404" t="str">
        <f>'B-Bestandsanalyse'!$E$47</f>
        <v>GHD</v>
      </c>
      <c r="E536" s="404" t="str">
        <f>'B-Bestandsanalyse'!$C$47</f>
        <v>MWh/a</v>
      </c>
      <c r="F536">
        <f>'D-Zielszenario'!$C$50</f>
        <v>2030</v>
      </c>
      <c r="G536" s="446" t="str">
        <f>IF('D-Zielszenario'!E81="","-",'D-Zielszenario'!E81)</f>
        <v>-</v>
      </c>
    </row>
    <row r="537" spans="1:7">
      <c r="A537" t="str">
        <f>'D-Zielszenario'!$B$40</f>
        <v>D.9</v>
      </c>
      <c r="B537" s="404" t="str">
        <f>'B-Bestandsanalyse'!$C$45</f>
        <v>Endenergieverbrauch Wärme</v>
      </c>
      <c r="C537" t="str">
        <f>'B-Bestandsanalyse'!X78</f>
        <v>Sonstige fossile Brennstoffe</v>
      </c>
      <c r="D537" s="404" t="str">
        <f>'B-Bestandsanalyse'!$E$47</f>
        <v>GHD</v>
      </c>
      <c r="E537" s="404" t="str">
        <f>'B-Bestandsanalyse'!$C$47</f>
        <v>MWh/a</v>
      </c>
      <c r="F537">
        <f>'D-Zielszenario'!$C$50</f>
        <v>2030</v>
      </c>
      <c r="G537" s="446" t="str">
        <f>IF('D-Zielszenario'!E82="","-",'D-Zielszenario'!E82)</f>
        <v>-</v>
      </c>
    </row>
    <row r="538" spans="1:7">
      <c r="A538" t="str">
        <f>'D-Zielszenario'!$B$40</f>
        <v>D.9</v>
      </c>
      <c r="B538" s="404" t="str">
        <f>'B-Bestandsanalyse'!$C$45</f>
        <v>Endenergieverbrauch Wärme</v>
      </c>
      <c r="C538" t="str">
        <f>'B-Bestandsanalyse'!X79</f>
        <v>Sonstige erneuerbare Energien</v>
      </c>
      <c r="D538" s="404" t="str">
        <f>'B-Bestandsanalyse'!$E$47</f>
        <v>GHD</v>
      </c>
      <c r="E538" s="404" t="str">
        <f>'B-Bestandsanalyse'!$C$47</f>
        <v>MWh/a</v>
      </c>
      <c r="F538">
        <f>'D-Zielszenario'!$C$50</f>
        <v>2030</v>
      </c>
      <c r="G538" s="446" t="str">
        <f>IF('D-Zielszenario'!E83="","-",'D-Zielszenario'!E83)</f>
        <v>-</v>
      </c>
    </row>
    <row r="539" spans="1:7">
      <c r="A539" t="str">
        <f>'D-Zielszenario'!$B$40</f>
        <v>D.9</v>
      </c>
      <c r="B539" s="404" t="str">
        <f>'B-Bestandsanalyse'!$C$45</f>
        <v>Endenergieverbrauch Wärme</v>
      </c>
      <c r="D539" s="404" t="str">
        <f>'B-Bestandsanalyse'!$E$47</f>
        <v>GHD</v>
      </c>
      <c r="E539" s="404" t="str">
        <f>'B-Bestandsanalyse'!$C$47</f>
        <v>MWh/a</v>
      </c>
      <c r="F539">
        <f>'D-Zielszenario'!$C$50</f>
        <v>2030</v>
      </c>
      <c r="G539" s="446">
        <f>IF('D-Zielszenario'!E84="","-",'D-Zielszenario'!E84)</f>
        <v>0</v>
      </c>
    </row>
    <row r="540" spans="1:7">
      <c r="A540" t="str">
        <f>'D-Zielszenario'!$B$40</f>
        <v>D.9</v>
      </c>
      <c r="B540" s="404" t="str">
        <f>'B-Bestandsanalyse'!$C$45</f>
        <v>Endenergieverbrauch Wärme</v>
      </c>
      <c r="C540" t="str">
        <f>'B-Bestandsanalyse'!X48</f>
        <v>Braunkohle</v>
      </c>
      <c r="D540" s="404" t="str">
        <f>'B-Bestandsanalyse'!$F$47</f>
        <v>öffentliche Liegenschaften</v>
      </c>
      <c r="E540" s="404" t="str">
        <f>'B-Bestandsanalyse'!$C$47</f>
        <v>MWh/a</v>
      </c>
      <c r="F540">
        <f>'D-Zielszenario'!$C$50</f>
        <v>2030</v>
      </c>
      <c r="G540" s="446" t="str">
        <f>IF('D-Zielszenario'!F52="","-",'D-Zielszenario'!F52)</f>
        <v>-</v>
      </c>
    </row>
    <row r="541" spans="1:7">
      <c r="A541" t="str">
        <f>'D-Zielszenario'!$B$40</f>
        <v>D.9</v>
      </c>
      <c r="B541" s="404" t="str">
        <f>'B-Bestandsanalyse'!$C$45</f>
        <v>Endenergieverbrauch Wärme</v>
      </c>
      <c r="C541" t="str">
        <f>'B-Bestandsanalyse'!X49</f>
        <v>Steinkohle</v>
      </c>
      <c r="D541" s="404" t="str">
        <f>'B-Bestandsanalyse'!$F$47</f>
        <v>öffentliche Liegenschaften</v>
      </c>
      <c r="E541" s="404" t="str">
        <f>'B-Bestandsanalyse'!$C$47</f>
        <v>MWh/a</v>
      </c>
      <c r="F541">
        <f>'D-Zielszenario'!$C$50</f>
        <v>2030</v>
      </c>
      <c r="G541" s="446" t="str">
        <f>IF('D-Zielszenario'!F53="","-",'D-Zielszenario'!F53)</f>
        <v>-</v>
      </c>
    </row>
    <row r="542" spans="1:7">
      <c r="A542" t="str">
        <f>'D-Zielszenario'!$B$40</f>
        <v>D.9</v>
      </c>
      <c r="B542" s="404" t="str">
        <f>'B-Bestandsanalyse'!$C$45</f>
        <v>Endenergieverbrauch Wärme</v>
      </c>
      <c r="C542" t="str">
        <f>'B-Bestandsanalyse'!X50</f>
        <v>Erdgas</v>
      </c>
      <c r="D542" s="404" t="str">
        <f>'B-Bestandsanalyse'!$F$47</f>
        <v>öffentliche Liegenschaften</v>
      </c>
      <c r="E542" s="404" t="str">
        <f>'B-Bestandsanalyse'!$C$47</f>
        <v>MWh/a</v>
      </c>
      <c r="F542">
        <f>'D-Zielszenario'!$C$50</f>
        <v>2030</v>
      </c>
      <c r="G542" s="446" t="str">
        <f>IF('D-Zielszenario'!F54="","-",'D-Zielszenario'!F54)</f>
        <v>-</v>
      </c>
    </row>
    <row r="543" spans="1:7">
      <c r="A543" t="str">
        <f>'D-Zielszenario'!$B$40</f>
        <v>D.9</v>
      </c>
      <c r="B543" s="404" t="str">
        <f>'B-Bestandsanalyse'!$C$45</f>
        <v>Endenergieverbrauch Wärme</v>
      </c>
      <c r="C543" t="str">
        <f>'B-Bestandsanalyse'!X51</f>
        <v>Flüssiggas</v>
      </c>
      <c r="D543" s="404" t="str">
        <f>'B-Bestandsanalyse'!$F$47</f>
        <v>öffentliche Liegenschaften</v>
      </c>
      <c r="E543" s="404" t="str">
        <f>'B-Bestandsanalyse'!$C$47</f>
        <v>MWh/a</v>
      </c>
      <c r="F543">
        <f>'D-Zielszenario'!$C$50</f>
        <v>2030</v>
      </c>
      <c r="G543" s="446" t="str">
        <f>IF('D-Zielszenario'!F55="","-",'D-Zielszenario'!F55)</f>
        <v>-</v>
      </c>
    </row>
    <row r="544" spans="1:7">
      <c r="A544" t="str">
        <f>'D-Zielszenario'!$B$40</f>
        <v>D.9</v>
      </c>
      <c r="B544" s="404" t="str">
        <f>'B-Bestandsanalyse'!$C$45</f>
        <v>Endenergieverbrauch Wärme</v>
      </c>
      <c r="C544" t="str">
        <f>'B-Bestandsanalyse'!X52</f>
        <v>Heizöl</v>
      </c>
      <c r="D544" s="404" t="str">
        <f>'B-Bestandsanalyse'!$F$47</f>
        <v>öffentliche Liegenschaften</v>
      </c>
      <c r="E544" s="404" t="str">
        <f>'B-Bestandsanalyse'!$C$47</f>
        <v>MWh/a</v>
      </c>
      <c r="F544">
        <f>'D-Zielszenario'!$C$50</f>
        <v>2030</v>
      </c>
      <c r="G544" s="446" t="str">
        <f>IF('D-Zielszenario'!F56="","-",'D-Zielszenario'!F56)</f>
        <v>-</v>
      </c>
    </row>
    <row r="545" spans="1:7">
      <c r="A545" t="str">
        <f>'D-Zielszenario'!$B$40</f>
        <v>D.9</v>
      </c>
      <c r="B545" s="404" t="str">
        <f>'B-Bestandsanalyse'!$C$45</f>
        <v>Endenergieverbrauch Wärme</v>
      </c>
      <c r="C545" t="str">
        <f>'B-Bestandsanalyse'!X53</f>
        <v>Wasserstoff</v>
      </c>
      <c r="D545" s="404" t="str">
        <f>'B-Bestandsanalyse'!$F$47</f>
        <v>öffentliche Liegenschaften</v>
      </c>
      <c r="E545" s="404" t="str">
        <f>'B-Bestandsanalyse'!$C$47</f>
        <v>MWh/a</v>
      </c>
      <c r="F545">
        <f>'D-Zielszenario'!$C$50</f>
        <v>2030</v>
      </c>
      <c r="G545" s="446" t="str">
        <f>IF('D-Zielszenario'!F57="","-",'D-Zielszenario'!F57)</f>
        <v>-</v>
      </c>
    </row>
    <row r="546" spans="1:7">
      <c r="A546" t="str">
        <f>'D-Zielszenario'!$B$40</f>
        <v>D.9</v>
      </c>
      <c r="B546" s="404" t="str">
        <f>'B-Bestandsanalyse'!$C$45</f>
        <v>Endenergieverbrauch Wärme</v>
      </c>
      <c r="C546" t="str">
        <f>'B-Bestandsanalyse'!X54</f>
        <v>Wasserstoffderivate</v>
      </c>
      <c r="D546" s="404" t="str">
        <f>'B-Bestandsanalyse'!$F$47</f>
        <v>öffentliche Liegenschaften</v>
      </c>
      <c r="E546" s="404" t="str">
        <f>'B-Bestandsanalyse'!$C$47</f>
        <v>MWh/a</v>
      </c>
      <c r="F546">
        <f>'D-Zielszenario'!$C$50</f>
        <v>2030</v>
      </c>
      <c r="G546" s="446" t="str">
        <f>IF('D-Zielszenario'!F58="","-",'D-Zielszenario'!F58)</f>
        <v>-</v>
      </c>
    </row>
    <row r="547" spans="1:7">
      <c r="A547" t="str">
        <f>'D-Zielszenario'!$B$40</f>
        <v>D.9</v>
      </c>
      <c r="B547" s="404" t="str">
        <f>'B-Bestandsanalyse'!$C$45</f>
        <v>Endenergieverbrauch Wärme</v>
      </c>
      <c r="C547" t="str">
        <f>'B-Bestandsanalyse'!X55</f>
        <v>Grubengas</v>
      </c>
      <c r="D547" s="404" t="str">
        <f>'B-Bestandsanalyse'!$F$47</f>
        <v>öffentliche Liegenschaften</v>
      </c>
      <c r="E547" s="404" t="str">
        <f>'B-Bestandsanalyse'!$C$47</f>
        <v>MWh/a</v>
      </c>
      <c r="F547">
        <f>'D-Zielszenario'!$C$50</f>
        <v>2030</v>
      </c>
      <c r="G547" s="446" t="str">
        <f>IF('D-Zielszenario'!F59="","-",'D-Zielszenario'!F59)</f>
        <v>-</v>
      </c>
    </row>
    <row r="548" spans="1:7">
      <c r="A548" t="str">
        <f>'D-Zielszenario'!$B$40</f>
        <v>D.9</v>
      </c>
      <c r="B548" s="404" t="str">
        <f>'B-Bestandsanalyse'!$C$45</f>
        <v>Endenergieverbrauch Wärme</v>
      </c>
      <c r="C548" t="str">
        <f>'B-Bestandsanalyse'!X56</f>
        <v>Nicht biogener Abfall</v>
      </c>
      <c r="D548" s="404" t="str">
        <f>'B-Bestandsanalyse'!$F$47</f>
        <v>öffentliche Liegenschaften</v>
      </c>
      <c r="E548" s="404" t="str">
        <f>'B-Bestandsanalyse'!$C$47</f>
        <v>MWh/a</v>
      </c>
      <c r="F548">
        <f>'D-Zielszenario'!$C$50</f>
        <v>2030</v>
      </c>
      <c r="G548" s="446" t="str">
        <f>IF('D-Zielszenario'!F60="","-",'D-Zielszenario'!F60)</f>
        <v>-</v>
      </c>
    </row>
    <row r="549" spans="1:7">
      <c r="A549" t="str">
        <f>'D-Zielszenario'!$B$40</f>
        <v>D.9</v>
      </c>
      <c r="B549" s="404" t="str">
        <f>'B-Bestandsanalyse'!$C$45</f>
        <v>Endenergieverbrauch Wärme</v>
      </c>
      <c r="C549" t="str">
        <f>'B-Bestandsanalyse'!X57</f>
        <v>Biogener Abfall</v>
      </c>
      <c r="D549" s="404" t="str">
        <f>'B-Bestandsanalyse'!$F$47</f>
        <v>öffentliche Liegenschaften</v>
      </c>
      <c r="E549" s="404" t="str">
        <f>'B-Bestandsanalyse'!$C$47</f>
        <v>MWh/a</v>
      </c>
      <c r="F549">
        <f>'D-Zielszenario'!$C$50</f>
        <v>2030</v>
      </c>
      <c r="G549" s="446" t="str">
        <f>IF('D-Zielszenario'!F61="","-",'D-Zielszenario'!F61)</f>
        <v>-</v>
      </c>
    </row>
    <row r="550" spans="1:7">
      <c r="A550" t="str">
        <f>'D-Zielszenario'!$B$40</f>
        <v>D.9</v>
      </c>
      <c r="B550" s="404" t="str">
        <f>'B-Bestandsanalyse'!$C$45</f>
        <v>Endenergieverbrauch Wärme</v>
      </c>
      <c r="C550" t="str">
        <f>'B-Bestandsanalyse'!X58</f>
        <v>Abwärme &lt; 60 °C</v>
      </c>
      <c r="D550" s="404" t="str">
        <f>'B-Bestandsanalyse'!$F$47</f>
        <v>öffentliche Liegenschaften</v>
      </c>
      <c r="E550" s="404" t="str">
        <f>'B-Bestandsanalyse'!$C$47</f>
        <v>MWh/a</v>
      </c>
      <c r="F550">
        <f>'D-Zielszenario'!$C$50</f>
        <v>2030</v>
      </c>
      <c r="G550" s="446" t="str">
        <f>IF('D-Zielszenario'!F62="","-",'D-Zielszenario'!F62)</f>
        <v>-</v>
      </c>
    </row>
    <row r="551" spans="1:7">
      <c r="A551" t="str">
        <f>'D-Zielszenario'!$B$40</f>
        <v>D.9</v>
      </c>
      <c r="B551" s="404" t="str">
        <f>'B-Bestandsanalyse'!$C$45</f>
        <v>Endenergieverbrauch Wärme</v>
      </c>
      <c r="C551" t="str">
        <f>'B-Bestandsanalyse'!X59</f>
        <v>Abwärme 60 bis 110 °C</v>
      </c>
      <c r="D551" s="404" t="str">
        <f>'B-Bestandsanalyse'!$F$47</f>
        <v>öffentliche Liegenschaften</v>
      </c>
      <c r="E551" s="404" t="str">
        <f>'B-Bestandsanalyse'!$C$47</f>
        <v>MWh/a</v>
      </c>
      <c r="F551">
        <f>'D-Zielszenario'!$C$50</f>
        <v>2030</v>
      </c>
      <c r="G551" s="446" t="str">
        <f>IF('D-Zielszenario'!F63="","-",'D-Zielszenario'!F63)</f>
        <v>-</v>
      </c>
    </row>
    <row r="552" spans="1:7">
      <c r="A552" t="str">
        <f>'D-Zielszenario'!$B$40</f>
        <v>D.9</v>
      </c>
      <c r="B552" s="404" t="str">
        <f>'B-Bestandsanalyse'!$C$45</f>
        <v>Endenergieverbrauch Wärme</v>
      </c>
      <c r="C552" t="str">
        <f>'B-Bestandsanalyse'!X60</f>
        <v>Abwärme &gt;= 110 °C</v>
      </c>
      <c r="D552" s="404" t="str">
        <f>'B-Bestandsanalyse'!$F$47</f>
        <v>öffentliche Liegenschaften</v>
      </c>
      <c r="E552" s="404" t="str">
        <f>'B-Bestandsanalyse'!$C$47</f>
        <v>MWh/a</v>
      </c>
      <c r="F552">
        <f>'D-Zielszenario'!$C$50</f>
        <v>2030</v>
      </c>
      <c r="G552" s="446" t="str">
        <f>IF('D-Zielszenario'!F64="","-",'D-Zielszenario'!F64)</f>
        <v>-</v>
      </c>
    </row>
    <row r="553" spans="1:7">
      <c r="A553" t="str">
        <f>'D-Zielszenario'!$B$40</f>
        <v>D.9</v>
      </c>
      <c r="B553" s="404" t="str">
        <f>'B-Bestandsanalyse'!$C$45</f>
        <v>Endenergieverbrauch Wärme</v>
      </c>
      <c r="C553" t="str">
        <f>'B-Bestandsanalyse'!X61</f>
        <v>feste Biomasse (ohne Altholz)</v>
      </c>
      <c r="D553" s="404" t="str">
        <f>'B-Bestandsanalyse'!$F$47</f>
        <v>öffentliche Liegenschaften</v>
      </c>
      <c r="E553" s="404" t="str">
        <f>'B-Bestandsanalyse'!$C$47</f>
        <v>MWh/a</v>
      </c>
      <c r="F553">
        <f>'D-Zielszenario'!$C$50</f>
        <v>2030</v>
      </c>
      <c r="G553" s="446" t="str">
        <f>IF('D-Zielszenario'!F65="","-",'D-Zielszenario'!F65)</f>
        <v>-</v>
      </c>
    </row>
    <row r="554" spans="1:7">
      <c r="A554" t="str">
        <f>'D-Zielszenario'!$B$40</f>
        <v>D.9</v>
      </c>
      <c r="B554" s="404" t="str">
        <f>'B-Bestandsanalyse'!$C$45</f>
        <v>Endenergieverbrauch Wärme</v>
      </c>
      <c r="C554" t="str">
        <f>'B-Bestandsanalyse'!X62</f>
        <v>Altholz</v>
      </c>
      <c r="D554" s="404" t="str">
        <f>'B-Bestandsanalyse'!$F$47</f>
        <v>öffentliche Liegenschaften</v>
      </c>
      <c r="E554" s="404" t="str">
        <f>'B-Bestandsanalyse'!$C$47</f>
        <v>MWh/a</v>
      </c>
      <c r="F554">
        <f>'D-Zielszenario'!$C$50</f>
        <v>2030</v>
      </c>
      <c r="G554" s="446" t="str">
        <f>IF('D-Zielszenario'!F66="","-",'D-Zielszenario'!F66)</f>
        <v>-</v>
      </c>
    </row>
    <row r="555" spans="1:7">
      <c r="A555" t="str">
        <f>'D-Zielszenario'!$B$40</f>
        <v>D.9</v>
      </c>
      <c r="B555" s="404" t="str">
        <f>'B-Bestandsanalyse'!$C$45</f>
        <v>Endenergieverbrauch Wärme</v>
      </c>
      <c r="C555" t="str">
        <f>'B-Bestandsanalyse'!X63</f>
        <v>Biogas</v>
      </c>
      <c r="D555" s="404" t="str">
        <f>'B-Bestandsanalyse'!$F$47</f>
        <v>öffentliche Liegenschaften</v>
      </c>
      <c r="E555" s="404" t="str">
        <f>'B-Bestandsanalyse'!$C$47</f>
        <v>MWh/a</v>
      </c>
      <c r="F555">
        <f>'D-Zielszenario'!$C$50</f>
        <v>2030</v>
      </c>
      <c r="G555" s="446" t="str">
        <f>IF('D-Zielszenario'!F67="","-",'D-Zielszenario'!F67)</f>
        <v>-</v>
      </c>
    </row>
    <row r="556" spans="1:7">
      <c r="A556" t="str">
        <f>'D-Zielszenario'!$B$40</f>
        <v>D.9</v>
      </c>
      <c r="B556" s="404" t="str">
        <f>'B-Bestandsanalyse'!$C$45</f>
        <v>Endenergieverbrauch Wärme</v>
      </c>
      <c r="C556" t="str">
        <f>'B-Bestandsanalyse'!X64</f>
        <v>Biomethan</v>
      </c>
      <c r="D556" s="404" t="str">
        <f>'B-Bestandsanalyse'!$F$47</f>
        <v>öffentliche Liegenschaften</v>
      </c>
      <c r="E556" s="404" t="str">
        <f>'B-Bestandsanalyse'!$C$47</f>
        <v>MWh/a</v>
      </c>
      <c r="F556">
        <f>'D-Zielszenario'!$C$50</f>
        <v>2030</v>
      </c>
      <c r="G556" s="446" t="str">
        <f>IF('D-Zielszenario'!F68="","-",'D-Zielszenario'!F68)</f>
        <v>-</v>
      </c>
    </row>
    <row r="557" spans="1:7">
      <c r="A557" t="str">
        <f>'D-Zielszenario'!$B$40</f>
        <v>D.9</v>
      </c>
      <c r="B557" s="404" t="str">
        <f>'B-Bestandsanalyse'!$C$45</f>
        <v>Endenergieverbrauch Wärme</v>
      </c>
      <c r="C557" t="str">
        <f>'B-Bestandsanalyse'!X65</f>
        <v>Deponiegas</v>
      </c>
      <c r="D557" s="404" t="str">
        <f>'B-Bestandsanalyse'!$F$47</f>
        <v>öffentliche Liegenschaften</v>
      </c>
      <c r="E557" s="404" t="str">
        <f>'B-Bestandsanalyse'!$C$47</f>
        <v>MWh/a</v>
      </c>
      <c r="F557">
        <f>'D-Zielszenario'!$C$50</f>
        <v>2030</v>
      </c>
      <c r="G557" s="446" t="str">
        <f>IF('D-Zielszenario'!F69="","-",'D-Zielszenario'!F69)</f>
        <v>-</v>
      </c>
    </row>
    <row r="558" spans="1:7">
      <c r="A558" t="str">
        <f>'D-Zielszenario'!$B$40</f>
        <v>D.9</v>
      </c>
      <c r="B558" s="404" t="str">
        <f>'B-Bestandsanalyse'!$C$45</f>
        <v>Endenergieverbrauch Wärme</v>
      </c>
      <c r="C558" t="str">
        <f>'B-Bestandsanalyse'!X66</f>
        <v>Klärgas</v>
      </c>
      <c r="D558" s="404" t="str">
        <f>'B-Bestandsanalyse'!$F$47</f>
        <v>öffentliche Liegenschaften</v>
      </c>
      <c r="E558" s="404" t="str">
        <f>'B-Bestandsanalyse'!$C$47</f>
        <v>MWh/a</v>
      </c>
      <c r="F558">
        <f>'D-Zielszenario'!$C$50</f>
        <v>2030</v>
      </c>
      <c r="G558" s="446" t="str">
        <f>IF('D-Zielszenario'!F70="","-",'D-Zielszenario'!F70)</f>
        <v>-</v>
      </c>
    </row>
    <row r="559" spans="1:7">
      <c r="A559" t="str">
        <f>'D-Zielszenario'!$B$40</f>
        <v>D.9</v>
      </c>
      <c r="B559" s="404" t="str">
        <f>'B-Bestandsanalyse'!$C$45</f>
        <v>Endenergieverbrauch Wärme</v>
      </c>
      <c r="C559" t="str">
        <f>'B-Bestandsanalyse'!X67</f>
        <v>Flüssige Biomasse</v>
      </c>
      <c r="D559" s="404" t="str">
        <f>'B-Bestandsanalyse'!$F$47</f>
        <v>öffentliche Liegenschaften</v>
      </c>
      <c r="E559" s="404" t="str">
        <f>'B-Bestandsanalyse'!$C$47</f>
        <v>MWh/a</v>
      </c>
      <c r="F559">
        <f>'D-Zielszenario'!$C$50</f>
        <v>2030</v>
      </c>
      <c r="G559" s="446" t="str">
        <f>IF('D-Zielszenario'!F71="","-",'D-Zielszenario'!F71)</f>
        <v>-</v>
      </c>
    </row>
    <row r="560" spans="1:7">
      <c r="A560" t="str">
        <f>'D-Zielszenario'!$B$40</f>
        <v>D.9</v>
      </c>
      <c r="B560" s="404" t="str">
        <f>'B-Bestandsanalyse'!$C$45</f>
        <v>Endenergieverbrauch Wärme</v>
      </c>
      <c r="C560" t="str">
        <f>'B-Bestandsanalyse'!X68</f>
        <v>Strom Wärmepumpe</v>
      </c>
      <c r="D560" s="404" t="str">
        <f>'B-Bestandsanalyse'!$F$47</f>
        <v>öffentliche Liegenschaften</v>
      </c>
      <c r="E560" s="404" t="str">
        <f>'B-Bestandsanalyse'!$C$47</f>
        <v>MWh/a</v>
      </c>
      <c r="F560">
        <f>'D-Zielszenario'!$C$50</f>
        <v>2030</v>
      </c>
      <c r="G560" s="446" t="str">
        <f>IF('D-Zielszenario'!F72="","-",'D-Zielszenario'!F72)</f>
        <v>-</v>
      </c>
    </row>
    <row r="561" spans="1:7">
      <c r="A561" t="str">
        <f>'D-Zielszenario'!$B$40</f>
        <v>D.9</v>
      </c>
      <c r="B561" s="404" t="str">
        <f>'B-Bestandsanalyse'!$C$45</f>
        <v>Endenergieverbrauch Wärme</v>
      </c>
      <c r="C561" t="str">
        <f>'B-Bestandsanalyse'!X69</f>
        <v>Strom Direktheizung</v>
      </c>
      <c r="D561" s="404" t="str">
        <f>'B-Bestandsanalyse'!$F$47</f>
        <v>öffentliche Liegenschaften</v>
      </c>
      <c r="E561" s="404" t="str">
        <f>'B-Bestandsanalyse'!$C$47</f>
        <v>MWh/a</v>
      </c>
      <c r="F561">
        <f>'D-Zielszenario'!$C$50</f>
        <v>2030</v>
      </c>
      <c r="G561" s="446" t="str">
        <f>IF('D-Zielszenario'!F73="","-",'D-Zielszenario'!F73)</f>
        <v>-</v>
      </c>
    </row>
    <row r="562" spans="1:7">
      <c r="A562" t="str">
        <f>'D-Zielszenario'!$B$40</f>
        <v>D.9</v>
      </c>
      <c r="B562" s="404" t="str">
        <f>'B-Bestandsanalyse'!$C$45</f>
        <v>Endenergieverbrauch Wärme</v>
      </c>
      <c r="C562" t="str">
        <f>'B-Bestandsanalyse'!X70</f>
        <v>Solarthermie Dach-Anlagen</v>
      </c>
      <c r="D562" s="404" t="str">
        <f>'B-Bestandsanalyse'!$F$47</f>
        <v>öffentliche Liegenschaften</v>
      </c>
      <c r="E562" s="404" t="str">
        <f>'B-Bestandsanalyse'!$C$47</f>
        <v>MWh/a</v>
      </c>
      <c r="F562">
        <f>'D-Zielszenario'!$C$50</f>
        <v>2030</v>
      </c>
      <c r="G562" s="446" t="str">
        <f>IF('D-Zielszenario'!F74="","-",'D-Zielszenario'!F74)</f>
        <v>-</v>
      </c>
    </row>
    <row r="563" spans="1:7">
      <c r="A563" t="str">
        <f>'D-Zielszenario'!$B$40</f>
        <v>D.9</v>
      </c>
      <c r="B563" s="404" t="str">
        <f>'B-Bestandsanalyse'!$C$45</f>
        <v>Endenergieverbrauch Wärme</v>
      </c>
      <c r="C563" t="str">
        <f>'B-Bestandsanalyse'!X71</f>
        <v>Solarthermie Freiflächenanlagen</v>
      </c>
      <c r="D563" s="404" t="str">
        <f>'B-Bestandsanalyse'!$F$47</f>
        <v>öffentliche Liegenschaften</v>
      </c>
      <c r="E563" s="404" t="str">
        <f>'B-Bestandsanalyse'!$C$47</f>
        <v>MWh/a</v>
      </c>
      <c r="F563">
        <f>'D-Zielszenario'!$C$50</f>
        <v>2030</v>
      </c>
      <c r="G563" s="446" t="str">
        <f>IF('D-Zielszenario'!F75="","-",'D-Zielszenario'!F75)</f>
        <v>-</v>
      </c>
    </row>
    <row r="564" spans="1:7">
      <c r="A564" t="str">
        <f>'D-Zielszenario'!$B$40</f>
        <v>D.9</v>
      </c>
      <c r="B564" s="404" t="str">
        <f>'B-Bestandsanalyse'!$C$45</f>
        <v>Endenergieverbrauch Wärme</v>
      </c>
      <c r="C564" t="str">
        <f>'B-Bestandsanalyse'!X72</f>
        <v>Oberflächennahe Geothermie</v>
      </c>
      <c r="D564" s="404" t="str">
        <f>'B-Bestandsanalyse'!$F$47</f>
        <v>öffentliche Liegenschaften</v>
      </c>
      <c r="E564" s="404" t="str">
        <f>'B-Bestandsanalyse'!$C$47</f>
        <v>MWh/a</v>
      </c>
      <c r="F564">
        <f>'D-Zielszenario'!$C$50</f>
        <v>2030</v>
      </c>
      <c r="G564" s="446" t="str">
        <f>IF('D-Zielszenario'!F76="","-",'D-Zielszenario'!F76)</f>
        <v>-</v>
      </c>
    </row>
    <row r="565" spans="1:7">
      <c r="A565" t="str">
        <f>'D-Zielszenario'!$B$40</f>
        <v>D.9</v>
      </c>
      <c r="B565" s="404" t="str">
        <f>'B-Bestandsanalyse'!$C$45</f>
        <v>Endenergieverbrauch Wärme</v>
      </c>
      <c r="C565" t="str">
        <f>'B-Bestandsanalyse'!X73</f>
        <v>Tiefe Geothermie</v>
      </c>
      <c r="D565" s="404" t="str">
        <f>'B-Bestandsanalyse'!$F$47</f>
        <v>öffentliche Liegenschaften</v>
      </c>
      <c r="E565" s="404" t="str">
        <f>'B-Bestandsanalyse'!$C$47</f>
        <v>MWh/a</v>
      </c>
      <c r="F565">
        <f>'D-Zielszenario'!$C$50</f>
        <v>2030</v>
      </c>
      <c r="G565" s="446" t="str">
        <f>IF('D-Zielszenario'!F77="","-",'D-Zielszenario'!F77)</f>
        <v>-</v>
      </c>
    </row>
    <row r="566" spans="1:7">
      <c r="A566" t="str">
        <f>'D-Zielszenario'!$B$40</f>
        <v>D.9</v>
      </c>
      <c r="B566" s="404" t="str">
        <f>'B-Bestandsanalyse'!$C$45</f>
        <v>Endenergieverbrauch Wärme</v>
      </c>
      <c r="C566" t="str">
        <f>'B-Bestandsanalyse'!X74</f>
        <v>Oberflächengewässern</v>
      </c>
      <c r="D566" s="404" t="str">
        <f>'B-Bestandsanalyse'!$F$47</f>
        <v>öffentliche Liegenschaften</v>
      </c>
      <c r="E566" s="404" t="str">
        <f>'B-Bestandsanalyse'!$C$47</f>
        <v>MWh/a</v>
      </c>
      <c r="F566">
        <f>'D-Zielszenario'!$C$50</f>
        <v>2030</v>
      </c>
      <c r="G566" s="446" t="str">
        <f>IF('D-Zielszenario'!F78="","-",'D-Zielszenario'!F78)</f>
        <v>-</v>
      </c>
    </row>
    <row r="567" spans="1:7">
      <c r="A567" t="str">
        <f>'D-Zielszenario'!$B$40</f>
        <v>D.9</v>
      </c>
      <c r="B567" s="404" t="str">
        <f>'B-Bestandsanalyse'!$C$45</f>
        <v>Endenergieverbrauch Wärme</v>
      </c>
      <c r="C567" t="str">
        <f>'B-Bestandsanalyse'!X75</f>
        <v>Grubenwasser</v>
      </c>
      <c r="D567" s="404" t="str">
        <f>'B-Bestandsanalyse'!$F$47</f>
        <v>öffentliche Liegenschaften</v>
      </c>
      <c r="E567" s="404" t="str">
        <f>'B-Bestandsanalyse'!$C$47</f>
        <v>MWh/a</v>
      </c>
      <c r="F567">
        <f>'D-Zielszenario'!$C$50</f>
        <v>2030</v>
      </c>
      <c r="G567" s="446" t="str">
        <f>IF('D-Zielszenario'!F79="","-",'D-Zielszenario'!F79)</f>
        <v>-</v>
      </c>
    </row>
    <row r="568" spans="1:7">
      <c r="A568" t="str">
        <f>'D-Zielszenario'!$B$40</f>
        <v>D.9</v>
      </c>
      <c r="B568" s="404" t="str">
        <f>'B-Bestandsanalyse'!$C$45</f>
        <v>Endenergieverbrauch Wärme</v>
      </c>
      <c r="C568" t="str">
        <f>'B-Bestandsanalyse'!X76</f>
        <v>Luft</v>
      </c>
      <c r="D568" s="404" t="str">
        <f>'B-Bestandsanalyse'!$F$47</f>
        <v>öffentliche Liegenschaften</v>
      </c>
      <c r="E568" s="404" t="str">
        <f>'B-Bestandsanalyse'!$C$47</f>
        <v>MWh/a</v>
      </c>
      <c r="F568">
        <f>'D-Zielszenario'!$C$50</f>
        <v>2030</v>
      </c>
      <c r="G568" s="446" t="str">
        <f>IF('D-Zielszenario'!F80="","-",'D-Zielszenario'!F80)</f>
        <v>-</v>
      </c>
    </row>
    <row r="569" spans="1:7">
      <c r="A569" t="str">
        <f>'D-Zielszenario'!$B$40</f>
        <v>D.9</v>
      </c>
      <c r="B569" s="404" t="str">
        <f>'B-Bestandsanalyse'!$C$45</f>
        <v>Endenergieverbrauch Wärme</v>
      </c>
      <c r="C569" t="str">
        <f>'B-Bestandsanalyse'!X77</f>
        <v>Abwasser</v>
      </c>
      <c r="D569" s="404" t="str">
        <f>'B-Bestandsanalyse'!$F$47</f>
        <v>öffentliche Liegenschaften</v>
      </c>
      <c r="E569" s="404" t="str">
        <f>'B-Bestandsanalyse'!$C$47</f>
        <v>MWh/a</v>
      </c>
      <c r="F569">
        <f>'D-Zielszenario'!$C$50</f>
        <v>2030</v>
      </c>
      <c r="G569" s="446" t="str">
        <f>IF('D-Zielszenario'!F81="","-",'D-Zielszenario'!F81)</f>
        <v>-</v>
      </c>
    </row>
    <row r="570" spans="1:7">
      <c r="A570" t="str">
        <f>'D-Zielszenario'!$B$40</f>
        <v>D.9</v>
      </c>
      <c r="B570" s="404" t="str">
        <f>'B-Bestandsanalyse'!$C$45</f>
        <v>Endenergieverbrauch Wärme</v>
      </c>
      <c r="C570" t="str">
        <f>'B-Bestandsanalyse'!X78</f>
        <v>Sonstige fossile Brennstoffe</v>
      </c>
      <c r="D570" s="404" t="str">
        <f>'B-Bestandsanalyse'!$F$47</f>
        <v>öffentliche Liegenschaften</v>
      </c>
      <c r="E570" s="404" t="str">
        <f>'B-Bestandsanalyse'!$C$47</f>
        <v>MWh/a</v>
      </c>
      <c r="F570">
        <f>'D-Zielszenario'!$C$50</f>
        <v>2030</v>
      </c>
      <c r="G570" s="446" t="str">
        <f>IF('D-Zielszenario'!F82="","-",'D-Zielszenario'!F82)</f>
        <v>-</v>
      </c>
    </row>
    <row r="571" spans="1:7">
      <c r="A571" t="str">
        <f>'D-Zielszenario'!$B$40</f>
        <v>D.9</v>
      </c>
      <c r="B571" s="404" t="str">
        <f>'B-Bestandsanalyse'!$C$45</f>
        <v>Endenergieverbrauch Wärme</v>
      </c>
      <c r="C571" t="str">
        <f>'B-Bestandsanalyse'!X79</f>
        <v>Sonstige erneuerbare Energien</v>
      </c>
      <c r="D571" s="404" t="str">
        <f>'B-Bestandsanalyse'!$F$47</f>
        <v>öffentliche Liegenschaften</v>
      </c>
      <c r="E571" s="404" t="str">
        <f>'B-Bestandsanalyse'!$C$47</f>
        <v>MWh/a</v>
      </c>
      <c r="F571">
        <f>'D-Zielszenario'!$C$50</f>
        <v>2030</v>
      </c>
      <c r="G571" s="446" t="str">
        <f>IF('D-Zielszenario'!F83="","-",'D-Zielszenario'!F83)</f>
        <v>-</v>
      </c>
    </row>
    <row r="572" spans="1:7">
      <c r="A572" t="str">
        <f>'D-Zielszenario'!$B$40</f>
        <v>D.9</v>
      </c>
      <c r="B572" s="404" t="str">
        <f>'B-Bestandsanalyse'!$C$45</f>
        <v>Endenergieverbrauch Wärme</v>
      </c>
      <c r="D572" s="404" t="str">
        <f>'B-Bestandsanalyse'!$F$47</f>
        <v>öffentliche Liegenschaften</v>
      </c>
      <c r="E572" s="404" t="str">
        <f>'B-Bestandsanalyse'!$C$47</f>
        <v>MWh/a</v>
      </c>
      <c r="F572">
        <f>'D-Zielszenario'!$C$50</f>
        <v>2030</v>
      </c>
      <c r="G572" s="446">
        <f>IF('D-Zielszenario'!F84="","-",'D-Zielszenario'!F84)</f>
        <v>0</v>
      </c>
    </row>
    <row r="573" spans="1:7">
      <c r="A573" t="str">
        <f>'D-Zielszenario'!$B$40</f>
        <v>D.9</v>
      </c>
      <c r="B573" s="404" t="str">
        <f>'B-Bestandsanalyse'!$C$45</f>
        <v>Endenergieverbrauch Wärme</v>
      </c>
      <c r="C573" t="str">
        <f>'B-Bestandsanalyse'!X48</f>
        <v>Braunkohle</v>
      </c>
      <c r="D573" s="404" t="str">
        <f>'B-Bestandsanalyse'!$G$47</f>
        <v>Industrie</v>
      </c>
      <c r="E573" s="404" t="str">
        <f>'B-Bestandsanalyse'!$C$47</f>
        <v>MWh/a</v>
      </c>
      <c r="F573">
        <f>'D-Zielszenario'!$C$50</f>
        <v>2030</v>
      </c>
      <c r="G573" s="446" t="str">
        <f>IF('D-Zielszenario'!G52="","-",'D-Zielszenario'!G52)</f>
        <v>-</v>
      </c>
    </row>
    <row r="574" spans="1:7">
      <c r="A574" t="str">
        <f>'D-Zielszenario'!$B$40</f>
        <v>D.9</v>
      </c>
      <c r="B574" s="404" t="str">
        <f>'B-Bestandsanalyse'!$C$45</f>
        <v>Endenergieverbrauch Wärme</v>
      </c>
      <c r="C574" t="str">
        <f>'B-Bestandsanalyse'!X49</f>
        <v>Steinkohle</v>
      </c>
      <c r="D574" s="404" t="str">
        <f>'B-Bestandsanalyse'!$G$47</f>
        <v>Industrie</v>
      </c>
      <c r="E574" s="404" t="str">
        <f>'B-Bestandsanalyse'!$C$47</f>
        <v>MWh/a</v>
      </c>
      <c r="F574">
        <f>'D-Zielszenario'!$C$50</f>
        <v>2030</v>
      </c>
      <c r="G574" s="446" t="str">
        <f>IF('D-Zielszenario'!G53="","-",'D-Zielszenario'!G53)</f>
        <v>-</v>
      </c>
    </row>
    <row r="575" spans="1:7">
      <c r="A575" t="str">
        <f>'D-Zielszenario'!$B$40</f>
        <v>D.9</v>
      </c>
      <c r="B575" s="404" t="str">
        <f>'B-Bestandsanalyse'!$C$45</f>
        <v>Endenergieverbrauch Wärme</v>
      </c>
      <c r="C575" t="str">
        <f>'B-Bestandsanalyse'!X50</f>
        <v>Erdgas</v>
      </c>
      <c r="D575" s="404" t="str">
        <f>'B-Bestandsanalyse'!$G$47</f>
        <v>Industrie</v>
      </c>
      <c r="E575" s="404" t="str">
        <f>'B-Bestandsanalyse'!$C$47</f>
        <v>MWh/a</v>
      </c>
      <c r="F575">
        <f>'D-Zielszenario'!$C$50</f>
        <v>2030</v>
      </c>
      <c r="G575" s="446" t="str">
        <f>IF('D-Zielszenario'!G54="","-",'D-Zielszenario'!G54)</f>
        <v>-</v>
      </c>
    </row>
    <row r="576" spans="1:7">
      <c r="A576" t="str">
        <f>'D-Zielszenario'!$B$40</f>
        <v>D.9</v>
      </c>
      <c r="B576" s="404" t="str">
        <f>'B-Bestandsanalyse'!$C$45</f>
        <v>Endenergieverbrauch Wärme</v>
      </c>
      <c r="C576" t="str">
        <f>'B-Bestandsanalyse'!X51</f>
        <v>Flüssiggas</v>
      </c>
      <c r="D576" s="404" t="str">
        <f>'B-Bestandsanalyse'!$G$47</f>
        <v>Industrie</v>
      </c>
      <c r="E576" s="404" t="str">
        <f>'B-Bestandsanalyse'!$C$47</f>
        <v>MWh/a</v>
      </c>
      <c r="F576">
        <f>'D-Zielszenario'!$C$50</f>
        <v>2030</v>
      </c>
      <c r="G576" s="446" t="str">
        <f>IF('D-Zielszenario'!G55="","-",'D-Zielszenario'!G55)</f>
        <v>-</v>
      </c>
    </row>
    <row r="577" spans="1:7">
      <c r="A577" t="str">
        <f>'D-Zielszenario'!$B$40</f>
        <v>D.9</v>
      </c>
      <c r="B577" s="404" t="str">
        <f>'B-Bestandsanalyse'!$C$45</f>
        <v>Endenergieverbrauch Wärme</v>
      </c>
      <c r="C577" t="str">
        <f>'B-Bestandsanalyse'!X52</f>
        <v>Heizöl</v>
      </c>
      <c r="D577" s="404" t="str">
        <f>'B-Bestandsanalyse'!$G$47</f>
        <v>Industrie</v>
      </c>
      <c r="E577" s="404" t="str">
        <f>'B-Bestandsanalyse'!$C$47</f>
        <v>MWh/a</v>
      </c>
      <c r="F577">
        <f>'D-Zielszenario'!$C$50</f>
        <v>2030</v>
      </c>
      <c r="G577" s="446" t="str">
        <f>IF('D-Zielszenario'!G56="","-",'D-Zielszenario'!G56)</f>
        <v>-</v>
      </c>
    </row>
    <row r="578" spans="1:7">
      <c r="A578" t="str">
        <f>'D-Zielszenario'!$B$40</f>
        <v>D.9</v>
      </c>
      <c r="B578" s="404" t="str">
        <f>'B-Bestandsanalyse'!$C$45</f>
        <v>Endenergieverbrauch Wärme</v>
      </c>
      <c r="C578" t="str">
        <f>'B-Bestandsanalyse'!X53</f>
        <v>Wasserstoff</v>
      </c>
      <c r="D578" s="404" t="str">
        <f>'B-Bestandsanalyse'!$G$47</f>
        <v>Industrie</v>
      </c>
      <c r="E578" s="404" t="str">
        <f>'B-Bestandsanalyse'!$C$47</f>
        <v>MWh/a</v>
      </c>
      <c r="F578">
        <f>'D-Zielszenario'!$C$50</f>
        <v>2030</v>
      </c>
      <c r="G578" s="446" t="str">
        <f>IF('D-Zielszenario'!G57="","-",'D-Zielszenario'!G57)</f>
        <v>-</v>
      </c>
    </row>
    <row r="579" spans="1:7">
      <c r="A579" t="str">
        <f>'D-Zielszenario'!$B$40</f>
        <v>D.9</v>
      </c>
      <c r="B579" s="404" t="str">
        <f>'B-Bestandsanalyse'!$C$45</f>
        <v>Endenergieverbrauch Wärme</v>
      </c>
      <c r="C579" t="str">
        <f>'B-Bestandsanalyse'!X54</f>
        <v>Wasserstoffderivate</v>
      </c>
      <c r="D579" s="404" t="str">
        <f>'B-Bestandsanalyse'!$G$47</f>
        <v>Industrie</v>
      </c>
      <c r="E579" s="404" t="str">
        <f>'B-Bestandsanalyse'!$C$47</f>
        <v>MWh/a</v>
      </c>
      <c r="F579">
        <f>'D-Zielszenario'!$C$50</f>
        <v>2030</v>
      </c>
      <c r="G579" s="446" t="str">
        <f>IF('D-Zielszenario'!G58="","-",'D-Zielszenario'!G58)</f>
        <v>-</v>
      </c>
    </row>
    <row r="580" spans="1:7">
      <c r="A580" t="str">
        <f>'D-Zielszenario'!$B$40</f>
        <v>D.9</v>
      </c>
      <c r="B580" s="404" t="str">
        <f>'B-Bestandsanalyse'!$C$45</f>
        <v>Endenergieverbrauch Wärme</v>
      </c>
      <c r="C580" t="str">
        <f>'B-Bestandsanalyse'!X55</f>
        <v>Grubengas</v>
      </c>
      <c r="D580" s="404" t="str">
        <f>'B-Bestandsanalyse'!$G$47</f>
        <v>Industrie</v>
      </c>
      <c r="E580" s="404" t="str">
        <f>'B-Bestandsanalyse'!$C$47</f>
        <v>MWh/a</v>
      </c>
      <c r="F580">
        <f>'D-Zielszenario'!$C$50</f>
        <v>2030</v>
      </c>
      <c r="G580" s="446" t="str">
        <f>IF('D-Zielszenario'!G59="","-",'D-Zielszenario'!G59)</f>
        <v>-</v>
      </c>
    </row>
    <row r="581" spans="1:7">
      <c r="A581" t="str">
        <f>'D-Zielszenario'!$B$40</f>
        <v>D.9</v>
      </c>
      <c r="B581" s="404" t="str">
        <f>'B-Bestandsanalyse'!$C$45</f>
        <v>Endenergieverbrauch Wärme</v>
      </c>
      <c r="C581" t="str">
        <f>'B-Bestandsanalyse'!X56</f>
        <v>Nicht biogener Abfall</v>
      </c>
      <c r="D581" s="404" t="str">
        <f>'B-Bestandsanalyse'!$G$47</f>
        <v>Industrie</v>
      </c>
      <c r="E581" s="404" t="str">
        <f>'B-Bestandsanalyse'!$C$47</f>
        <v>MWh/a</v>
      </c>
      <c r="F581">
        <f>'D-Zielszenario'!$C$50</f>
        <v>2030</v>
      </c>
      <c r="G581" s="446" t="str">
        <f>IF('D-Zielszenario'!G60="","-",'D-Zielszenario'!G60)</f>
        <v>-</v>
      </c>
    </row>
    <row r="582" spans="1:7">
      <c r="A582" t="str">
        <f>'D-Zielszenario'!$B$40</f>
        <v>D.9</v>
      </c>
      <c r="B582" s="404" t="str">
        <f>'B-Bestandsanalyse'!$C$45</f>
        <v>Endenergieverbrauch Wärme</v>
      </c>
      <c r="C582" t="str">
        <f>'B-Bestandsanalyse'!X57</f>
        <v>Biogener Abfall</v>
      </c>
      <c r="D582" s="404" t="str">
        <f>'B-Bestandsanalyse'!$G$47</f>
        <v>Industrie</v>
      </c>
      <c r="E582" s="404" t="str">
        <f>'B-Bestandsanalyse'!$C$47</f>
        <v>MWh/a</v>
      </c>
      <c r="F582">
        <f>'D-Zielszenario'!$C$50</f>
        <v>2030</v>
      </c>
      <c r="G582" s="446" t="str">
        <f>IF('D-Zielszenario'!G61="","-",'D-Zielszenario'!G61)</f>
        <v>-</v>
      </c>
    </row>
    <row r="583" spans="1:7">
      <c r="A583" t="str">
        <f>'D-Zielszenario'!$B$40</f>
        <v>D.9</v>
      </c>
      <c r="B583" s="404" t="str">
        <f>'B-Bestandsanalyse'!$C$45</f>
        <v>Endenergieverbrauch Wärme</v>
      </c>
      <c r="C583" t="str">
        <f>'B-Bestandsanalyse'!X58</f>
        <v>Abwärme &lt; 60 °C</v>
      </c>
      <c r="D583" s="404" t="str">
        <f>'B-Bestandsanalyse'!$G$47</f>
        <v>Industrie</v>
      </c>
      <c r="E583" s="404" t="str">
        <f>'B-Bestandsanalyse'!$C$47</f>
        <v>MWh/a</v>
      </c>
      <c r="F583">
        <f>'D-Zielszenario'!$C$50</f>
        <v>2030</v>
      </c>
      <c r="G583" s="446" t="str">
        <f>IF('D-Zielszenario'!G62="","-",'D-Zielszenario'!G62)</f>
        <v>-</v>
      </c>
    </row>
    <row r="584" spans="1:7">
      <c r="A584" t="str">
        <f>'D-Zielszenario'!$B$40</f>
        <v>D.9</v>
      </c>
      <c r="B584" s="404" t="str">
        <f>'B-Bestandsanalyse'!$C$45</f>
        <v>Endenergieverbrauch Wärme</v>
      </c>
      <c r="C584" t="str">
        <f>'B-Bestandsanalyse'!X59</f>
        <v>Abwärme 60 bis 110 °C</v>
      </c>
      <c r="D584" s="404" t="str">
        <f>'B-Bestandsanalyse'!$G$47</f>
        <v>Industrie</v>
      </c>
      <c r="E584" s="404" t="str">
        <f>'B-Bestandsanalyse'!$C$47</f>
        <v>MWh/a</v>
      </c>
      <c r="F584">
        <f>'D-Zielszenario'!$C$50</f>
        <v>2030</v>
      </c>
      <c r="G584" s="446" t="str">
        <f>IF('D-Zielszenario'!G63="","-",'D-Zielszenario'!G63)</f>
        <v>-</v>
      </c>
    </row>
    <row r="585" spans="1:7">
      <c r="A585" t="str">
        <f>'D-Zielszenario'!$B$40</f>
        <v>D.9</v>
      </c>
      <c r="B585" s="404" t="str">
        <f>'B-Bestandsanalyse'!$C$45</f>
        <v>Endenergieverbrauch Wärme</v>
      </c>
      <c r="C585" t="str">
        <f>'B-Bestandsanalyse'!X60</f>
        <v>Abwärme &gt;= 110 °C</v>
      </c>
      <c r="D585" s="404" t="str">
        <f>'B-Bestandsanalyse'!$G$47</f>
        <v>Industrie</v>
      </c>
      <c r="E585" s="404" t="str">
        <f>'B-Bestandsanalyse'!$C$47</f>
        <v>MWh/a</v>
      </c>
      <c r="F585">
        <f>'D-Zielszenario'!$C$50</f>
        <v>2030</v>
      </c>
      <c r="G585" s="446" t="str">
        <f>IF('D-Zielszenario'!G64="","-",'D-Zielszenario'!G64)</f>
        <v>-</v>
      </c>
    </row>
    <row r="586" spans="1:7">
      <c r="A586" t="str">
        <f>'D-Zielszenario'!$B$40</f>
        <v>D.9</v>
      </c>
      <c r="B586" s="404" t="str">
        <f>'B-Bestandsanalyse'!$C$45</f>
        <v>Endenergieverbrauch Wärme</v>
      </c>
      <c r="C586" t="str">
        <f>'B-Bestandsanalyse'!X61</f>
        <v>feste Biomasse (ohne Altholz)</v>
      </c>
      <c r="D586" s="404" t="str">
        <f>'B-Bestandsanalyse'!$G$47</f>
        <v>Industrie</v>
      </c>
      <c r="E586" s="404" t="str">
        <f>'B-Bestandsanalyse'!$C$47</f>
        <v>MWh/a</v>
      </c>
      <c r="F586">
        <f>'D-Zielszenario'!$C$50</f>
        <v>2030</v>
      </c>
      <c r="G586" s="446" t="str">
        <f>IF('D-Zielszenario'!G65="","-",'D-Zielszenario'!G65)</f>
        <v>-</v>
      </c>
    </row>
    <row r="587" spans="1:7">
      <c r="A587" t="str">
        <f>'D-Zielszenario'!$B$40</f>
        <v>D.9</v>
      </c>
      <c r="B587" s="404" t="str">
        <f>'B-Bestandsanalyse'!$C$45</f>
        <v>Endenergieverbrauch Wärme</v>
      </c>
      <c r="C587" t="str">
        <f>'B-Bestandsanalyse'!X62</f>
        <v>Altholz</v>
      </c>
      <c r="D587" s="404" t="str">
        <f>'B-Bestandsanalyse'!$G$47</f>
        <v>Industrie</v>
      </c>
      <c r="E587" s="404" t="str">
        <f>'B-Bestandsanalyse'!$C$47</f>
        <v>MWh/a</v>
      </c>
      <c r="F587">
        <f>'D-Zielszenario'!$C$50</f>
        <v>2030</v>
      </c>
      <c r="G587" s="446" t="str">
        <f>IF('D-Zielszenario'!G66="","-",'D-Zielszenario'!G66)</f>
        <v>-</v>
      </c>
    </row>
    <row r="588" spans="1:7">
      <c r="A588" t="str">
        <f>'D-Zielszenario'!$B$40</f>
        <v>D.9</v>
      </c>
      <c r="B588" s="404" t="str">
        <f>'B-Bestandsanalyse'!$C$45</f>
        <v>Endenergieverbrauch Wärme</v>
      </c>
      <c r="C588" t="str">
        <f>'B-Bestandsanalyse'!X63</f>
        <v>Biogas</v>
      </c>
      <c r="D588" s="404" t="str">
        <f>'B-Bestandsanalyse'!$G$47</f>
        <v>Industrie</v>
      </c>
      <c r="E588" s="404" t="str">
        <f>'B-Bestandsanalyse'!$C$47</f>
        <v>MWh/a</v>
      </c>
      <c r="F588">
        <f>'D-Zielszenario'!$C$50</f>
        <v>2030</v>
      </c>
      <c r="G588" s="446" t="str">
        <f>IF('D-Zielszenario'!G67="","-",'D-Zielszenario'!G67)</f>
        <v>-</v>
      </c>
    </row>
    <row r="589" spans="1:7">
      <c r="A589" t="str">
        <f>'D-Zielszenario'!$B$40</f>
        <v>D.9</v>
      </c>
      <c r="B589" s="404" t="str">
        <f>'B-Bestandsanalyse'!$C$45</f>
        <v>Endenergieverbrauch Wärme</v>
      </c>
      <c r="C589" t="str">
        <f>'B-Bestandsanalyse'!X64</f>
        <v>Biomethan</v>
      </c>
      <c r="D589" s="404" t="str">
        <f>'B-Bestandsanalyse'!$G$47</f>
        <v>Industrie</v>
      </c>
      <c r="E589" s="404" t="str">
        <f>'B-Bestandsanalyse'!$C$47</f>
        <v>MWh/a</v>
      </c>
      <c r="F589">
        <f>'D-Zielszenario'!$C$50</f>
        <v>2030</v>
      </c>
      <c r="G589" s="446" t="str">
        <f>IF('D-Zielszenario'!G68="","-",'D-Zielszenario'!G68)</f>
        <v>-</v>
      </c>
    </row>
    <row r="590" spans="1:7">
      <c r="A590" t="str">
        <f>'D-Zielszenario'!$B$40</f>
        <v>D.9</v>
      </c>
      <c r="B590" s="404" t="str">
        <f>'B-Bestandsanalyse'!$C$45</f>
        <v>Endenergieverbrauch Wärme</v>
      </c>
      <c r="C590" t="str">
        <f>'B-Bestandsanalyse'!X65</f>
        <v>Deponiegas</v>
      </c>
      <c r="D590" s="404" t="str">
        <f>'B-Bestandsanalyse'!$G$47</f>
        <v>Industrie</v>
      </c>
      <c r="E590" s="404" t="str">
        <f>'B-Bestandsanalyse'!$C$47</f>
        <v>MWh/a</v>
      </c>
      <c r="F590">
        <f>'D-Zielszenario'!$C$50</f>
        <v>2030</v>
      </c>
      <c r="G590" s="446" t="str">
        <f>IF('D-Zielszenario'!G69="","-",'D-Zielszenario'!G69)</f>
        <v>-</v>
      </c>
    </row>
    <row r="591" spans="1:7">
      <c r="A591" t="str">
        <f>'D-Zielszenario'!$B$40</f>
        <v>D.9</v>
      </c>
      <c r="B591" s="404" t="str">
        <f>'B-Bestandsanalyse'!$C$45</f>
        <v>Endenergieverbrauch Wärme</v>
      </c>
      <c r="C591" t="str">
        <f>'B-Bestandsanalyse'!X66</f>
        <v>Klärgas</v>
      </c>
      <c r="D591" s="404" t="str">
        <f>'B-Bestandsanalyse'!$G$47</f>
        <v>Industrie</v>
      </c>
      <c r="E591" s="404" t="str">
        <f>'B-Bestandsanalyse'!$C$47</f>
        <v>MWh/a</v>
      </c>
      <c r="F591">
        <f>'D-Zielszenario'!$C$50</f>
        <v>2030</v>
      </c>
      <c r="G591" s="446" t="str">
        <f>IF('D-Zielszenario'!G70="","-",'D-Zielszenario'!G70)</f>
        <v>-</v>
      </c>
    </row>
    <row r="592" spans="1:7">
      <c r="A592" t="str">
        <f>'D-Zielszenario'!$B$40</f>
        <v>D.9</v>
      </c>
      <c r="B592" s="404" t="str">
        <f>'B-Bestandsanalyse'!$C$45</f>
        <v>Endenergieverbrauch Wärme</v>
      </c>
      <c r="C592" t="str">
        <f>'B-Bestandsanalyse'!X67</f>
        <v>Flüssige Biomasse</v>
      </c>
      <c r="D592" s="404" t="str">
        <f>'B-Bestandsanalyse'!$G$47</f>
        <v>Industrie</v>
      </c>
      <c r="E592" s="404" t="str">
        <f>'B-Bestandsanalyse'!$C$47</f>
        <v>MWh/a</v>
      </c>
      <c r="F592">
        <f>'D-Zielszenario'!$C$50</f>
        <v>2030</v>
      </c>
      <c r="G592" s="446" t="str">
        <f>IF('D-Zielszenario'!G71="","-",'D-Zielszenario'!G71)</f>
        <v>-</v>
      </c>
    </row>
    <row r="593" spans="1:7">
      <c r="A593" t="str">
        <f>'D-Zielszenario'!$B$40</f>
        <v>D.9</v>
      </c>
      <c r="B593" s="404" t="str">
        <f>'B-Bestandsanalyse'!$C$45</f>
        <v>Endenergieverbrauch Wärme</v>
      </c>
      <c r="C593" t="str">
        <f>'B-Bestandsanalyse'!X68</f>
        <v>Strom Wärmepumpe</v>
      </c>
      <c r="D593" s="404" t="str">
        <f>'B-Bestandsanalyse'!$G$47</f>
        <v>Industrie</v>
      </c>
      <c r="E593" s="404" t="str">
        <f>'B-Bestandsanalyse'!$C$47</f>
        <v>MWh/a</v>
      </c>
      <c r="F593">
        <f>'D-Zielszenario'!$C$50</f>
        <v>2030</v>
      </c>
      <c r="G593" s="446" t="str">
        <f>IF('D-Zielszenario'!G72="","-",'D-Zielszenario'!G72)</f>
        <v>-</v>
      </c>
    </row>
    <row r="594" spans="1:7">
      <c r="A594" t="str">
        <f>'D-Zielszenario'!$B$40</f>
        <v>D.9</v>
      </c>
      <c r="B594" s="404" t="str">
        <f>'B-Bestandsanalyse'!$C$45</f>
        <v>Endenergieverbrauch Wärme</v>
      </c>
      <c r="C594" t="str">
        <f>'B-Bestandsanalyse'!X69</f>
        <v>Strom Direktheizung</v>
      </c>
      <c r="D594" s="404" t="str">
        <f>'B-Bestandsanalyse'!$G$47</f>
        <v>Industrie</v>
      </c>
      <c r="E594" s="404" t="str">
        <f>'B-Bestandsanalyse'!$C$47</f>
        <v>MWh/a</v>
      </c>
      <c r="F594">
        <f>'D-Zielszenario'!$C$50</f>
        <v>2030</v>
      </c>
      <c r="G594" s="446" t="str">
        <f>IF('D-Zielszenario'!G73="","-",'D-Zielszenario'!G73)</f>
        <v>-</v>
      </c>
    </row>
    <row r="595" spans="1:7">
      <c r="A595" t="str">
        <f>'D-Zielszenario'!$B$40</f>
        <v>D.9</v>
      </c>
      <c r="B595" s="404" t="str">
        <f>'B-Bestandsanalyse'!$C$45</f>
        <v>Endenergieverbrauch Wärme</v>
      </c>
      <c r="C595" t="str">
        <f>'B-Bestandsanalyse'!X70</f>
        <v>Solarthermie Dach-Anlagen</v>
      </c>
      <c r="D595" s="404" t="str">
        <f>'B-Bestandsanalyse'!$G$47</f>
        <v>Industrie</v>
      </c>
      <c r="E595" s="404" t="str">
        <f>'B-Bestandsanalyse'!$C$47</f>
        <v>MWh/a</v>
      </c>
      <c r="F595">
        <f>'D-Zielszenario'!$C$50</f>
        <v>2030</v>
      </c>
      <c r="G595" s="446" t="str">
        <f>IF('D-Zielszenario'!G74="","-",'D-Zielszenario'!G74)</f>
        <v>-</v>
      </c>
    </row>
    <row r="596" spans="1:7">
      <c r="A596" t="str">
        <f>'D-Zielszenario'!$B$40</f>
        <v>D.9</v>
      </c>
      <c r="B596" s="404" t="str">
        <f>'B-Bestandsanalyse'!$C$45</f>
        <v>Endenergieverbrauch Wärme</v>
      </c>
      <c r="C596" t="str">
        <f>'B-Bestandsanalyse'!X71</f>
        <v>Solarthermie Freiflächenanlagen</v>
      </c>
      <c r="D596" s="404" t="str">
        <f>'B-Bestandsanalyse'!$G$47</f>
        <v>Industrie</v>
      </c>
      <c r="E596" s="404" t="str">
        <f>'B-Bestandsanalyse'!$C$47</f>
        <v>MWh/a</v>
      </c>
      <c r="F596">
        <f>'D-Zielszenario'!$C$50</f>
        <v>2030</v>
      </c>
      <c r="G596" s="446" t="str">
        <f>IF('D-Zielszenario'!G75="","-",'D-Zielszenario'!G75)</f>
        <v>-</v>
      </c>
    </row>
    <row r="597" spans="1:7">
      <c r="A597" t="str">
        <f>'D-Zielszenario'!$B$40</f>
        <v>D.9</v>
      </c>
      <c r="B597" s="404" t="str">
        <f>'B-Bestandsanalyse'!$C$45</f>
        <v>Endenergieverbrauch Wärme</v>
      </c>
      <c r="C597" t="str">
        <f>'B-Bestandsanalyse'!X72</f>
        <v>Oberflächennahe Geothermie</v>
      </c>
      <c r="D597" s="404" t="str">
        <f>'B-Bestandsanalyse'!$G$47</f>
        <v>Industrie</v>
      </c>
      <c r="E597" s="404" t="str">
        <f>'B-Bestandsanalyse'!$C$47</f>
        <v>MWh/a</v>
      </c>
      <c r="F597">
        <f>'D-Zielszenario'!$C$50</f>
        <v>2030</v>
      </c>
      <c r="G597" s="446" t="str">
        <f>IF('D-Zielszenario'!G76="","-",'D-Zielszenario'!G76)</f>
        <v>-</v>
      </c>
    </row>
    <row r="598" spans="1:7">
      <c r="A598" t="str">
        <f>'D-Zielszenario'!$B$40</f>
        <v>D.9</v>
      </c>
      <c r="B598" s="404" t="str">
        <f>'B-Bestandsanalyse'!$C$45</f>
        <v>Endenergieverbrauch Wärme</v>
      </c>
      <c r="C598" t="str">
        <f>'B-Bestandsanalyse'!X73</f>
        <v>Tiefe Geothermie</v>
      </c>
      <c r="D598" s="404" t="str">
        <f>'B-Bestandsanalyse'!$G$47</f>
        <v>Industrie</v>
      </c>
      <c r="E598" s="404" t="str">
        <f>'B-Bestandsanalyse'!$C$47</f>
        <v>MWh/a</v>
      </c>
      <c r="F598">
        <f>'D-Zielszenario'!$C$50</f>
        <v>2030</v>
      </c>
      <c r="G598" s="446" t="str">
        <f>IF('D-Zielszenario'!G77="","-",'D-Zielszenario'!G77)</f>
        <v>-</v>
      </c>
    </row>
    <row r="599" spans="1:7">
      <c r="A599" t="str">
        <f>'D-Zielszenario'!$B$40</f>
        <v>D.9</v>
      </c>
      <c r="B599" s="404" t="str">
        <f>'B-Bestandsanalyse'!$C$45</f>
        <v>Endenergieverbrauch Wärme</v>
      </c>
      <c r="C599" t="str">
        <f>'B-Bestandsanalyse'!X74</f>
        <v>Oberflächengewässern</v>
      </c>
      <c r="D599" s="404" t="str">
        <f>'B-Bestandsanalyse'!$G$47</f>
        <v>Industrie</v>
      </c>
      <c r="E599" s="404" t="str">
        <f>'B-Bestandsanalyse'!$C$47</f>
        <v>MWh/a</v>
      </c>
      <c r="F599">
        <f>'D-Zielszenario'!$C$50</f>
        <v>2030</v>
      </c>
      <c r="G599" s="446" t="str">
        <f>IF('D-Zielszenario'!G78="","-",'D-Zielszenario'!G78)</f>
        <v>-</v>
      </c>
    </row>
    <row r="600" spans="1:7">
      <c r="A600" t="str">
        <f>'D-Zielszenario'!$B$40</f>
        <v>D.9</v>
      </c>
      <c r="B600" s="404" t="str">
        <f>'B-Bestandsanalyse'!$C$45</f>
        <v>Endenergieverbrauch Wärme</v>
      </c>
      <c r="C600" t="str">
        <f>'B-Bestandsanalyse'!X75</f>
        <v>Grubenwasser</v>
      </c>
      <c r="D600" s="404" t="str">
        <f>'B-Bestandsanalyse'!$G$47</f>
        <v>Industrie</v>
      </c>
      <c r="E600" s="404" t="str">
        <f>'B-Bestandsanalyse'!$C$47</f>
        <v>MWh/a</v>
      </c>
      <c r="F600">
        <f>'D-Zielszenario'!$C$50</f>
        <v>2030</v>
      </c>
      <c r="G600" s="446" t="str">
        <f>IF('D-Zielszenario'!G79="","-",'D-Zielszenario'!G79)</f>
        <v>-</v>
      </c>
    </row>
    <row r="601" spans="1:7">
      <c r="A601" t="str">
        <f>'D-Zielszenario'!$B$40</f>
        <v>D.9</v>
      </c>
      <c r="B601" s="404" t="str">
        <f>'B-Bestandsanalyse'!$C$45</f>
        <v>Endenergieverbrauch Wärme</v>
      </c>
      <c r="C601" t="str">
        <f>'B-Bestandsanalyse'!X76</f>
        <v>Luft</v>
      </c>
      <c r="D601" s="404" t="str">
        <f>'B-Bestandsanalyse'!$G$47</f>
        <v>Industrie</v>
      </c>
      <c r="E601" s="404" t="str">
        <f>'B-Bestandsanalyse'!$C$47</f>
        <v>MWh/a</v>
      </c>
      <c r="F601">
        <f>'D-Zielszenario'!$C$50</f>
        <v>2030</v>
      </c>
      <c r="G601" s="446" t="str">
        <f>IF('D-Zielszenario'!G80="","-",'D-Zielszenario'!G80)</f>
        <v>-</v>
      </c>
    </row>
    <row r="602" spans="1:7">
      <c r="A602" t="str">
        <f>'D-Zielszenario'!$B$40</f>
        <v>D.9</v>
      </c>
      <c r="B602" s="404" t="str">
        <f>'B-Bestandsanalyse'!$C$45</f>
        <v>Endenergieverbrauch Wärme</v>
      </c>
      <c r="C602" t="str">
        <f>'B-Bestandsanalyse'!X77</f>
        <v>Abwasser</v>
      </c>
      <c r="D602" s="404" t="str">
        <f>'B-Bestandsanalyse'!$G$47</f>
        <v>Industrie</v>
      </c>
      <c r="E602" s="404" t="str">
        <f>'B-Bestandsanalyse'!$C$47</f>
        <v>MWh/a</v>
      </c>
      <c r="F602">
        <f>'D-Zielszenario'!$C$50</f>
        <v>2030</v>
      </c>
      <c r="G602" s="446" t="str">
        <f>IF('D-Zielszenario'!G81="","-",'D-Zielszenario'!G81)</f>
        <v>-</v>
      </c>
    </row>
    <row r="603" spans="1:7">
      <c r="A603" t="str">
        <f>'D-Zielszenario'!$B$40</f>
        <v>D.9</v>
      </c>
      <c r="B603" s="404" t="str">
        <f>'B-Bestandsanalyse'!$C$45</f>
        <v>Endenergieverbrauch Wärme</v>
      </c>
      <c r="C603" t="str">
        <f>'B-Bestandsanalyse'!X78</f>
        <v>Sonstige fossile Brennstoffe</v>
      </c>
      <c r="D603" s="404" t="str">
        <f>'B-Bestandsanalyse'!$G$47</f>
        <v>Industrie</v>
      </c>
      <c r="E603" s="404" t="str">
        <f>'B-Bestandsanalyse'!$C$47</f>
        <v>MWh/a</v>
      </c>
      <c r="F603">
        <f>'D-Zielszenario'!$C$50</f>
        <v>2030</v>
      </c>
      <c r="G603" s="446" t="str">
        <f>IF('D-Zielszenario'!G82="","-",'D-Zielszenario'!G82)</f>
        <v>-</v>
      </c>
    </row>
    <row r="604" spans="1:7">
      <c r="A604" t="str">
        <f>'D-Zielszenario'!$B$40</f>
        <v>D.9</v>
      </c>
      <c r="B604" s="404" t="str">
        <f>'B-Bestandsanalyse'!$C$45</f>
        <v>Endenergieverbrauch Wärme</v>
      </c>
      <c r="C604" t="str">
        <f>'B-Bestandsanalyse'!X79</f>
        <v>Sonstige erneuerbare Energien</v>
      </c>
      <c r="D604" s="404" t="str">
        <f>'B-Bestandsanalyse'!$G$47</f>
        <v>Industrie</v>
      </c>
      <c r="E604" s="404" t="str">
        <f>'B-Bestandsanalyse'!$C$47</f>
        <v>MWh/a</v>
      </c>
      <c r="F604">
        <f>'D-Zielszenario'!$C$50</f>
        <v>2030</v>
      </c>
      <c r="G604" s="446" t="str">
        <f>IF('D-Zielszenario'!G83="","-",'D-Zielszenario'!G83)</f>
        <v>-</v>
      </c>
    </row>
    <row r="605" spans="1:7">
      <c r="A605" t="str">
        <f>'D-Zielszenario'!$B$40</f>
        <v>D.9</v>
      </c>
      <c r="B605" s="404" t="str">
        <f>'B-Bestandsanalyse'!$C$45</f>
        <v>Endenergieverbrauch Wärme</v>
      </c>
      <c r="D605" s="404" t="str">
        <f>'B-Bestandsanalyse'!$G$47</f>
        <v>Industrie</v>
      </c>
      <c r="E605" s="404" t="str">
        <f>'B-Bestandsanalyse'!$C$47</f>
        <v>MWh/a</v>
      </c>
      <c r="F605">
        <f>'D-Zielszenario'!$C$50</f>
        <v>2030</v>
      </c>
      <c r="G605" s="446">
        <f>IF('D-Zielszenario'!G84="","-",'D-Zielszenario'!G84)</f>
        <v>0</v>
      </c>
    </row>
    <row r="606" spans="1:7">
      <c r="A606" t="str">
        <f>'D-Zielszenario'!$B$40</f>
        <v>D.9</v>
      </c>
      <c r="B606" s="404" t="str">
        <f>'B-Bestandsanalyse'!$C$45</f>
        <v>Endenergieverbrauch Wärme</v>
      </c>
      <c r="C606" t="str">
        <f>'B-Bestandsanalyse'!X48</f>
        <v>Braunkohle</v>
      </c>
      <c r="D606" t="str">
        <f>'B-Bestandsanalyse'!$I$45</f>
        <v>Sektoren insgesamt</v>
      </c>
      <c r="E606" s="404" t="str">
        <f>'B-Bestandsanalyse'!$C$47</f>
        <v>MWh/a</v>
      </c>
      <c r="F606">
        <f>'D-Zielszenario'!$C$50</f>
        <v>2030</v>
      </c>
      <c r="G606" s="446" t="str">
        <f>IF('D-Zielszenario'!I52="","-",'D-Zielszenario'!I52)</f>
        <v>-</v>
      </c>
    </row>
    <row r="607" spans="1:7">
      <c r="A607" t="str">
        <f>'D-Zielszenario'!$B$40</f>
        <v>D.9</v>
      </c>
      <c r="B607" s="404" t="str">
        <f>'B-Bestandsanalyse'!$C$45</f>
        <v>Endenergieverbrauch Wärme</v>
      </c>
      <c r="C607" t="str">
        <f>'B-Bestandsanalyse'!X49</f>
        <v>Steinkohle</v>
      </c>
      <c r="D607" t="str">
        <f>'B-Bestandsanalyse'!$I$45</f>
        <v>Sektoren insgesamt</v>
      </c>
      <c r="E607" s="404" t="str">
        <f>'B-Bestandsanalyse'!$C$47</f>
        <v>MWh/a</v>
      </c>
      <c r="F607">
        <f>'D-Zielszenario'!$C$50</f>
        <v>2030</v>
      </c>
      <c r="G607" s="446" t="str">
        <f>IF('D-Zielszenario'!I53="","-",'D-Zielszenario'!I53)</f>
        <v>-</v>
      </c>
    </row>
    <row r="608" spans="1:7">
      <c r="A608" t="str">
        <f>'D-Zielszenario'!$B$40</f>
        <v>D.9</v>
      </c>
      <c r="B608" s="404" t="str">
        <f>'B-Bestandsanalyse'!$C$45</f>
        <v>Endenergieverbrauch Wärme</v>
      </c>
      <c r="C608" t="str">
        <f>'B-Bestandsanalyse'!X50</f>
        <v>Erdgas</v>
      </c>
      <c r="D608" t="str">
        <f>'B-Bestandsanalyse'!$I$45</f>
        <v>Sektoren insgesamt</v>
      </c>
      <c r="E608" s="404" t="str">
        <f>'B-Bestandsanalyse'!$C$47</f>
        <v>MWh/a</v>
      </c>
      <c r="F608">
        <f>'D-Zielszenario'!$C$50</f>
        <v>2030</v>
      </c>
      <c r="G608" s="446" t="str">
        <f>IF('D-Zielszenario'!I54="","-",'D-Zielszenario'!I54)</f>
        <v>-</v>
      </c>
    </row>
    <row r="609" spans="1:7">
      <c r="A609" t="str">
        <f>'D-Zielszenario'!$B$40</f>
        <v>D.9</v>
      </c>
      <c r="B609" s="404" t="str">
        <f>'B-Bestandsanalyse'!$C$45</f>
        <v>Endenergieverbrauch Wärme</v>
      </c>
      <c r="C609" t="str">
        <f>'B-Bestandsanalyse'!X51</f>
        <v>Flüssiggas</v>
      </c>
      <c r="D609" t="str">
        <f>'B-Bestandsanalyse'!$I$45</f>
        <v>Sektoren insgesamt</v>
      </c>
      <c r="E609" s="404" t="str">
        <f>'B-Bestandsanalyse'!$C$47</f>
        <v>MWh/a</v>
      </c>
      <c r="F609">
        <f>'D-Zielszenario'!$C$50</f>
        <v>2030</v>
      </c>
      <c r="G609" s="446" t="str">
        <f>IF('D-Zielszenario'!I55="","-",'D-Zielszenario'!I55)</f>
        <v>-</v>
      </c>
    </row>
    <row r="610" spans="1:7">
      <c r="A610" t="str">
        <f>'D-Zielszenario'!$B$40</f>
        <v>D.9</v>
      </c>
      <c r="B610" s="404" t="str">
        <f>'B-Bestandsanalyse'!$C$45</f>
        <v>Endenergieverbrauch Wärme</v>
      </c>
      <c r="C610" t="str">
        <f>'B-Bestandsanalyse'!X52</f>
        <v>Heizöl</v>
      </c>
      <c r="D610" t="str">
        <f>'B-Bestandsanalyse'!$I$45</f>
        <v>Sektoren insgesamt</v>
      </c>
      <c r="E610" s="404" t="str">
        <f>'B-Bestandsanalyse'!$C$47</f>
        <v>MWh/a</v>
      </c>
      <c r="F610">
        <f>'D-Zielszenario'!$C$50</f>
        <v>2030</v>
      </c>
      <c r="G610" s="446" t="str">
        <f>IF('D-Zielszenario'!I56="","-",'D-Zielszenario'!I56)</f>
        <v>-</v>
      </c>
    </row>
    <row r="611" spans="1:7">
      <c r="A611" t="str">
        <f>'D-Zielszenario'!$B$40</f>
        <v>D.9</v>
      </c>
      <c r="B611" s="404" t="str">
        <f>'B-Bestandsanalyse'!$C$45</f>
        <v>Endenergieverbrauch Wärme</v>
      </c>
      <c r="C611" t="str">
        <f>'B-Bestandsanalyse'!X53</f>
        <v>Wasserstoff</v>
      </c>
      <c r="D611" t="str">
        <f>'B-Bestandsanalyse'!$I$45</f>
        <v>Sektoren insgesamt</v>
      </c>
      <c r="E611" s="404" t="str">
        <f>'B-Bestandsanalyse'!$C$47</f>
        <v>MWh/a</v>
      </c>
      <c r="F611">
        <f>'D-Zielszenario'!$C$50</f>
        <v>2030</v>
      </c>
      <c r="G611" s="446" t="str">
        <f>IF('D-Zielszenario'!I57="","-",'D-Zielszenario'!I57)</f>
        <v>-</v>
      </c>
    </row>
    <row r="612" spans="1:7">
      <c r="A612" t="str">
        <f>'D-Zielszenario'!$B$40</f>
        <v>D.9</v>
      </c>
      <c r="B612" s="404" t="str">
        <f>'B-Bestandsanalyse'!$C$45</f>
        <v>Endenergieverbrauch Wärme</v>
      </c>
      <c r="C612" t="str">
        <f>'B-Bestandsanalyse'!X54</f>
        <v>Wasserstoffderivate</v>
      </c>
      <c r="D612" t="str">
        <f>'B-Bestandsanalyse'!$I$45</f>
        <v>Sektoren insgesamt</v>
      </c>
      <c r="E612" s="404" t="str">
        <f>'B-Bestandsanalyse'!$C$47</f>
        <v>MWh/a</v>
      </c>
      <c r="F612">
        <f>'D-Zielszenario'!$C$50</f>
        <v>2030</v>
      </c>
      <c r="G612" s="446" t="str">
        <f>IF('D-Zielszenario'!I58="","-",'D-Zielszenario'!I58)</f>
        <v>-</v>
      </c>
    </row>
    <row r="613" spans="1:7">
      <c r="A613" t="str">
        <f>'D-Zielszenario'!$B$40</f>
        <v>D.9</v>
      </c>
      <c r="B613" s="404" t="str">
        <f>'B-Bestandsanalyse'!$C$45</f>
        <v>Endenergieverbrauch Wärme</v>
      </c>
      <c r="C613" t="str">
        <f>'B-Bestandsanalyse'!X55</f>
        <v>Grubengas</v>
      </c>
      <c r="D613" t="str">
        <f>'B-Bestandsanalyse'!$I$45</f>
        <v>Sektoren insgesamt</v>
      </c>
      <c r="E613" s="404" t="str">
        <f>'B-Bestandsanalyse'!$C$47</f>
        <v>MWh/a</v>
      </c>
      <c r="F613">
        <f>'D-Zielszenario'!$C$50</f>
        <v>2030</v>
      </c>
      <c r="G613" s="446" t="str">
        <f>IF('D-Zielszenario'!I59="","-",'D-Zielszenario'!I59)</f>
        <v>-</v>
      </c>
    </row>
    <row r="614" spans="1:7">
      <c r="A614" t="str">
        <f>'D-Zielszenario'!$B$40</f>
        <v>D.9</v>
      </c>
      <c r="B614" s="404" t="str">
        <f>'B-Bestandsanalyse'!$C$45</f>
        <v>Endenergieverbrauch Wärme</v>
      </c>
      <c r="C614" t="str">
        <f>'B-Bestandsanalyse'!X56</f>
        <v>Nicht biogener Abfall</v>
      </c>
      <c r="D614" t="str">
        <f>'B-Bestandsanalyse'!$I$45</f>
        <v>Sektoren insgesamt</v>
      </c>
      <c r="E614" s="404" t="str">
        <f>'B-Bestandsanalyse'!$C$47</f>
        <v>MWh/a</v>
      </c>
      <c r="F614">
        <f>'D-Zielszenario'!$C$50</f>
        <v>2030</v>
      </c>
      <c r="G614" s="446" t="str">
        <f>IF('D-Zielszenario'!I60="","-",'D-Zielszenario'!I60)</f>
        <v>-</v>
      </c>
    </row>
    <row r="615" spans="1:7">
      <c r="A615" t="str">
        <f>'D-Zielszenario'!$B$40</f>
        <v>D.9</v>
      </c>
      <c r="B615" s="404" t="str">
        <f>'B-Bestandsanalyse'!$C$45</f>
        <v>Endenergieverbrauch Wärme</v>
      </c>
      <c r="C615" t="str">
        <f>'B-Bestandsanalyse'!X57</f>
        <v>Biogener Abfall</v>
      </c>
      <c r="D615" t="str">
        <f>'B-Bestandsanalyse'!$I$45</f>
        <v>Sektoren insgesamt</v>
      </c>
      <c r="E615" s="404" t="str">
        <f>'B-Bestandsanalyse'!$C$47</f>
        <v>MWh/a</v>
      </c>
      <c r="F615">
        <f>'D-Zielszenario'!$C$50</f>
        <v>2030</v>
      </c>
      <c r="G615" s="446" t="str">
        <f>IF('D-Zielszenario'!I61="","-",'D-Zielszenario'!I61)</f>
        <v>-</v>
      </c>
    </row>
    <row r="616" spans="1:7">
      <c r="A616" t="str">
        <f>'D-Zielszenario'!$B$40</f>
        <v>D.9</v>
      </c>
      <c r="B616" s="404" t="str">
        <f>'B-Bestandsanalyse'!$C$45</f>
        <v>Endenergieverbrauch Wärme</v>
      </c>
      <c r="C616" t="str">
        <f>'B-Bestandsanalyse'!X58</f>
        <v>Abwärme &lt; 60 °C</v>
      </c>
      <c r="D616" t="str">
        <f>'B-Bestandsanalyse'!$I$45</f>
        <v>Sektoren insgesamt</v>
      </c>
      <c r="E616" s="404" t="str">
        <f>'B-Bestandsanalyse'!$C$47</f>
        <v>MWh/a</v>
      </c>
      <c r="F616">
        <f>'D-Zielszenario'!$C$50</f>
        <v>2030</v>
      </c>
      <c r="G616" s="446" t="str">
        <f>IF('D-Zielszenario'!I62="","-",'D-Zielszenario'!I62)</f>
        <v>-</v>
      </c>
    </row>
    <row r="617" spans="1:7">
      <c r="A617" t="str">
        <f>'D-Zielszenario'!$B$40</f>
        <v>D.9</v>
      </c>
      <c r="B617" s="404" t="str">
        <f>'B-Bestandsanalyse'!$C$45</f>
        <v>Endenergieverbrauch Wärme</v>
      </c>
      <c r="C617" t="str">
        <f>'B-Bestandsanalyse'!X59</f>
        <v>Abwärme 60 bis 110 °C</v>
      </c>
      <c r="D617" t="str">
        <f>'B-Bestandsanalyse'!$I$45</f>
        <v>Sektoren insgesamt</v>
      </c>
      <c r="E617" s="404" t="str">
        <f>'B-Bestandsanalyse'!$C$47</f>
        <v>MWh/a</v>
      </c>
      <c r="F617">
        <f>'D-Zielszenario'!$C$50</f>
        <v>2030</v>
      </c>
      <c r="G617" s="446" t="str">
        <f>IF('D-Zielszenario'!I63="","-",'D-Zielszenario'!I63)</f>
        <v>-</v>
      </c>
    </row>
    <row r="618" spans="1:7">
      <c r="A618" t="str">
        <f>'D-Zielszenario'!$B$40</f>
        <v>D.9</v>
      </c>
      <c r="B618" s="404" t="str">
        <f>'B-Bestandsanalyse'!$C$45</f>
        <v>Endenergieverbrauch Wärme</v>
      </c>
      <c r="C618" t="str">
        <f>'B-Bestandsanalyse'!X60</f>
        <v>Abwärme &gt;= 110 °C</v>
      </c>
      <c r="D618" t="str">
        <f>'B-Bestandsanalyse'!$I$45</f>
        <v>Sektoren insgesamt</v>
      </c>
      <c r="E618" s="404" t="str">
        <f>'B-Bestandsanalyse'!$C$47</f>
        <v>MWh/a</v>
      </c>
      <c r="F618">
        <f>'D-Zielszenario'!$C$50</f>
        <v>2030</v>
      </c>
      <c r="G618" s="446" t="str">
        <f>IF('D-Zielszenario'!I64="","-",'D-Zielszenario'!I64)</f>
        <v>-</v>
      </c>
    </row>
    <row r="619" spans="1:7">
      <c r="A619" t="str">
        <f>'D-Zielszenario'!$B$40</f>
        <v>D.9</v>
      </c>
      <c r="B619" s="404" t="str">
        <f>'B-Bestandsanalyse'!$C$45</f>
        <v>Endenergieverbrauch Wärme</v>
      </c>
      <c r="C619" t="str">
        <f>'B-Bestandsanalyse'!X61</f>
        <v>feste Biomasse (ohne Altholz)</v>
      </c>
      <c r="D619" t="str">
        <f>'B-Bestandsanalyse'!$I$45</f>
        <v>Sektoren insgesamt</v>
      </c>
      <c r="E619" s="404" t="str">
        <f>'B-Bestandsanalyse'!$C$47</f>
        <v>MWh/a</v>
      </c>
      <c r="F619">
        <f>'D-Zielszenario'!$C$50</f>
        <v>2030</v>
      </c>
      <c r="G619" s="446" t="str">
        <f>IF('D-Zielszenario'!I65="","-",'D-Zielszenario'!I65)</f>
        <v>-</v>
      </c>
    </row>
    <row r="620" spans="1:7">
      <c r="A620" t="str">
        <f>'D-Zielszenario'!$B$40</f>
        <v>D.9</v>
      </c>
      <c r="B620" s="404" t="str">
        <f>'B-Bestandsanalyse'!$C$45</f>
        <v>Endenergieverbrauch Wärme</v>
      </c>
      <c r="C620" t="str">
        <f>'B-Bestandsanalyse'!X62</f>
        <v>Altholz</v>
      </c>
      <c r="D620" t="str">
        <f>'B-Bestandsanalyse'!$I$45</f>
        <v>Sektoren insgesamt</v>
      </c>
      <c r="E620" s="404" t="str">
        <f>'B-Bestandsanalyse'!$C$47</f>
        <v>MWh/a</v>
      </c>
      <c r="F620">
        <f>'D-Zielszenario'!$C$50</f>
        <v>2030</v>
      </c>
      <c r="G620" s="446" t="str">
        <f>IF('D-Zielszenario'!I66="","-",'D-Zielszenario'!I66)</f>
        <v>-</v>
      </c>
    </row>
    <row r="621" spans="1:7">
      <c r="A621" t="str">
        <f>'D-Zielszenario'!$B$40</f>
        <v>D.9</v>
      </c>
      <c r="B621" s="404" t="str">
        <f>'B-Bestandsanalyse'!$C$45</f>
        <v>Endenergieverbrauch Wärme</v>
      </c>
      <c r="C621" t="str">
        <f>'B-Bestandsanalyse'!X63</f>
        <v>Biogas</v>
      </c>
      <c r="D621" t="str">
        <f>'B-Bestandsanalyse'!$I$45</f>
        <v>Sektoren insgesamt</v>
      </c>
      <c r="E621" s="404" t="str">
        <f>'B-Bestandsanalyse'!$C$47</f>
        <v>MWh/a</v>
      </c>
      <c r="F621">
        <f>'D-Zielszenario'!$C$50</f>
        <v>2030</v>
      </c>
      <c r="G621" s="446" t="str">
        <f>IF('D-Zielszenario'!I67="","-",'D-Zielszenario'!I67)</f>
        <v>-</v>
      </c>
    </row>
    <row r="622" spans="1:7">
      <c r="A622" t="str">
        <f>'D-Zielszenario'!$B$40</f>
        <v>D.9</v>
      </c>
      <c r="B622" s="404" t="str">
        <f>'B-Bestandsanalyse'!$C$45</f>
        <v>Endenergieverbrauch Wärme</v>
      </c>
      <c r="C622" t="str">
        <f>'B-Bestandsanalyse'!X64</f>
        <v>Biomethan</v>
      </c>
      <c r="D622" t="str">
        <f>'B-Bestandsanalyse'!$I$45</f>
        <v>Sektoren insgesamt</v>
      </c>
      <c r="E622" s="404" t="str">
        <f>'B-Bestandsanalyse'!$C$47</f>
        <v>MWh/a</v>
      </c>
      <c r="F622">
        <f>'D-Zielszenario'!$C$50</f>
        <v>2030</v>
      </c>
      <c r="G622" s="446" t="str">
        <f>IF('D-Zielszenario'!I68="","-",'D-Zielszenario'!I68)</f>
        <v>-</v>
      </c>
    </row>
    <row r="623" spans="1:7">
      <c r="A623" t="str">
        <f>'D-Zielszenario'!$B$40</f>
        <v>D.9</v>
      </c>
      <c r="B623" s="404" t="str">
        <f>'B-Bestandsanalyse'!$C$45</f>
        <v>Endenergieverbrauch Wärme</v>
      </c>
      <c r="C623" t="str">
        <f>'B-Bestandsanalyse'!X65</f>
        <v>Deponiegas</v>
      </c>
      <c r="D623" t="str">
        <f>'B-Bestandsanalyse'!$I$45</f>
        <v>Sektoren insgesamt</v>
      </c>
      <c r="E623" s="404" t="str">
        <f>'B-Bestandsanalyse'!$C$47</f>
        <v>MWh/a</v>
      </c>
      <c r="F623">
        <f>'D-Zielszenario'!$C$50</f>
        <v>2030</v>
      </c>
      <c r="G623" s="446" t="str">
        <f>IF('D-Zielszenario'!I69="","-",'D-Zielszenario'!I69)</f>
        <v>-</v>
      </c>
    </row>
    <row r="624" spans="1:7">
      <c r="A624" t="str">
        <f>'D-Zielszenario'!$B$40</f>
        <v>D.9</v>
      </c>
      <c r="B624" s="404" t="str">
        <f>'B-Bestandsanalyse'!$C$45</f>
        <v>Endenergieverbrauch Wärme</v>
      </c>
      <c r="C624" t="str">
        <f>'B-Bestandsanalyse'!X66</f>
        <v>Klärgas</v>
      </c>
      <c r="D624" t="str">
        <f>'B-Bestandsanalyse'!$I$45</f>
        <v>Sektoren insgesamt</v>
      </c>
      <c r="E624" s="404" t="str">
        <f>'B-Bestandsanalyse'!$C$47</f>
        <v>MWh/a</v>
      </c>
      <c r="F624">
        <f>'D-Zielszenario'!$C$50</f>
        <v>2030</v>
      </c>
      <c r="G624" s="446" t="str">
        <f>IF('D-Zielszenario'!I70="","-",'D-Zielszenario'!I70)</f>
        <v>-</v>
      </c>
    </row>
    <row r="625" spans="1:7">
      <c r="A625" t="str">
        <f>'D-Zielszenario'!$B$40</f>
        <v>D.9</v>
      </c>
      <c r="B625" s="404" t="str">
        <f>'B-Bestandsanalyse'!$C$45</f>
        <v>Endenergieverbrauch Wärme</v>
      </c>
      <c r="C625" t="str">
        <f>'B-Bestandsanalyse'!X67</f>
        <v>Flüssige Biomasse</v>
      </c>
      <c r="D625" t="str">
        <f>'B-Bestandsanalyse'!$I$45</f>
        <v>Sektoren insgesamt</v>
      </c>
      <c r="E625" s="404" t="str">
        <f>'B-Bestandsanalyse'!$C$47</f>
        <v>MWh/a</v>
      </c>
      <c r="F625">
        <f>'D-Zielszenario'!$C$50</f>
        <v>2030</v>
      </c>
      <c r="G625" s="446" t="str">
        <f>IF('D-Zielszenario'!I71="","-",'D-Zielszenario'!I71)</f>
        <v>-</v>
      </c>
    </row>
    <row r="626" spans="1:7">
      <c r="A626" t="str">
        <f>'D-Zielszenario'!$B$40</f>
        <v>D.9</v>
      </c>
      <c r="B626" s="404" t="str">
        <f>'B-Bestandsanalyse'!$C$45</f>
        <v>Endenergieverbrauch Wärme</v>
      </c>
      <c r="C626" t="str">
        <f>'B-Bestandsanalyse'!X68</f>
        <v>Strom Wärmepumpe</v>
      </c>
      <c r="D626" t="str">
        <f>'B-Bestandsanalyse'!$I$45</f>
        <v>Sektoren insgesamt</v>
      </c>
      <c r="E626" s="404" t="str">
        <f>'B-Bestandsanalyse'!$C$47</f>
        <v>MWh/a</v>
      </c>
      <c r="F626">
        <f>'D-Zielszenario'!$C$50</f>
        <v>2030</v>
      </c>
      <c r="G626" s="446" t="str">
        <f>IF('D-Zielszenario'!I72="","-",'D-Zielszenario'!I72)</f>
        <v>-</v>
      </c>
    </row>
    <row r="627" spans="1:7">
      <c r="A627" t="str">
        <f>'D-Zielszenario'!$B$40</f>
        <v>D.9</v>
      </c>
      <c r="B627" s="404" t="str">
        <f>'B-Bestandsanalyse'!$C$45</f>
        <v>Endenergieverbrauch Wärme</v>
      </c>
      <c r="C627" t="str">
        <f>'B-Bestandsanalyse'!X69</f>
        <v>Strom Direktheizung</v>
      </c>
      <c r="D627" t="str">
        <f>'B-Bestandsanalyse'!$I$45</f>
        <v>Sektoren insgesamt</v>
      </c>
      <c r="E627" s="404" t="str">
        <f>'B-Bestandsanalyse'!$C$47</f>
        <v>MWh/a</v>
      </c>
      <c r="F627">
        <f>'D-Zielszenario'!$C$50</f>
        <v>2030</v>
      </c>
      <c r="G627" s="446" t="str">
        <f>IF('D-Zielszenario'!I73="","-",'D-Zielszenario'!I73)</f>
        <v>-</v>
      </c>
    </row>
    <row r="628" spans="1:7">
      <c r="A628" t="str">
        <f>'D-Zielszenario'!$B$40</f>
        <v>D.9</v>
      </c>
      <c r="B628" s="404" t="str">
        <f>'B-Bestandsanalyse'!$C$45</f>
        <v>Endenergieverbrauch Wärme</v>
      </c>
      <c r="C628" t="str">
        <f>'B-Bestandsanalyse'!X70</f>
        <v>Solarthermie Dach-Anlagen</v>
      </c>
      <c r="D628" t="str">
        <f>'B-Bestandsanalyse'!$I$45</f>
        <v>Sektoren insgesamt</v>
      </c>
      <c r="E628" s="404" t="str">
        <f>'B-Bestandsanalyse'!$C$47</f>
        <v>MWh/a</v>
      </c>
      <c r="F628">
        <f>'D-Zielszenario'!$C$50</f>
        <v>2030</v>
      </c>
      <c r="G628" s="446" t="str">
        <f>IF('D-Zielszenario'!I74="","-",'D-Zielszenario'!I74)</f>
        <v>-</v>
      </c>
    </row>
    <row r="629" spans="1:7">
      <c r="A629" t="str">
        <f>'D-Zielszenario'!$B$40</f>
        <v>D.9</v>
      </c>
      <c r="B629" s="404" t="str">
        <f>'B-Bestandsanalyse'!$C$45</f>
        <v>Endenergieverbrauch Wärme</v>
      </c>
      <c r="C629" t="str">
        <f>'B-Bestandsanalyse'!X71</f>
        <v>Solarthermie Freiflächenanlagen</v>
      </c>
      <c r="D629" t="str">
        <f>'B-Bestandsanalyse'!$I$45</f>
        <v>Sektoren insgesamt</v>
      </c>
      <c r="E629" s="404" t="str">
        <f>'B-Bestandsanalyse'!$C$47</f>
        <v>MWh/a</v>
      </c>
      <c r="F629">
        <f>'D-Zielszenario'!$C$50</f>
        <v>2030</v>
      </c>
      <c r="G629" s="446" t="str">
        <f>IF('D-Zielszenario'!I75="","-",'D-Zielszenario'!I75)</f>
        <v>-</v>
      </c>
    </row>
    <row r="630" spans="1:7">
      <c r="A630" t="str">
        <f>'D-Zielszenario'!$B$40</f>
        <v>D.9</v>
      </c>
      <c r="B630" s="404" t="str">
        <f>'B-Bestandsanalyse'!$C$45</f>
        <v>Endenergieverbrauch Wärme</v>
      </c>
      <c r="C630" t="str">
        <f>'B-Bestandsanalyse'!X72</f>
        <v>Oberflächennahe Geothermie</v>
      </c>
      <c r="D630" t="str">
        <f>'B-Bestandsanalyse'!$I$45</f>
        <v>Sektoren insgesamt</v>
      </c>
      <c r="E630" s="404" t="str">
        <f>'B-Bestandsanalyse'!$C$47</f>
        <v>MWh/a</v>
      </c>
      <c r="F630">
        <f>'D-Zielszenario'!$C$50</f>
        <v>2030</v>
      </c>
      <c r="G630" s="446" t="str">
        <f>IF('D-Zielszenario'!I76="","-",'D-Zielszenario'!I76)</f>
        <v>-</v>
      </c>
    </row>
    <row r="631" spans="1:7">
      <c r="A631" t="str">
        <f>'D-Zielszenario'!$B$40</f>
        <v>D.9</v>
      </c>
      <c r="B631" s="404" t="str">
        <f>'B-Bestandsanalyse'!$C$45</f>
        <v>Endenergieverbrauch Wärme</v>
      </c>
      <c r="C631" t="str">
        <f>'B-Bestandsanalyse'!X73</f>
        <v>Tiefe Geothermie</v>
      </c>
      <c r="D631" t="str">
        <f>'B-Bestandsanalyse'!$I$45</f>
        <v>Sektoren insgesamt</v>
      </c>
      <c r="E631" s="404" t="str">
        <f>'B-Bestandsanalyse'!$C$47</f>
        <v>MWh/a</v>
      </c>
      <c r="F631">
        <f>'D-Zielszenario'!$C$50</f>
        <v>2030</v>
      </c>
      <c r="G631" s="446" t="str">
        <f>IF('D-Zielszenario'!I77="","-",'D-Zielszenario'!I77)</f>
        <v>-</v>
      </c>
    </row>
    <row r="632" spans="1:7">
      <c r="A632" t="str">
        <f>'D-Zielszenario'!$B$40</f>
        <v>D.9</v>
      </c>
      <c r="B632" s="404" t="str">
        <f>'B-Bestandsanalyse'!$C$45</f>
        <v>Endenergieverbrauch Wärme</v>
      </c>
      <c r="C632" t="str">
        <f>'B-Bestandsanalyse'!X74</f>
        <v>Oberflächengewässern</v>
      </c>
      <c r="D632" t="str">
        <f>'B-Bestandsanalyse'!$I$45</f>
        <v>Sektoren insgesamt</v>
      </c>
      <c r="E632" s="404" t="str">
        <f>'B-Bestandsanalyse'!$C$47</f>
        <v>MWh/a</v>
      </c>
      <c r="F632">
        <f>'D-Zielszenario'!$C$50</f>
        <v>2030</v>
      </c>
      <c r="G632" s="446" t="str">
        <f>IF('D-Zielszenario'!I78="","-",'D-Zielszenario'!I78)</f>
        <v>-</v>
      </c>
    </row>
    <row r="633" spans="1:7">
      <c r="A633" t="str">
        <f>'D-Zielszenario'!$B$40</f>
        <v>D.9</v>
      </c>
      <c r="B633" s="404" t="str">
        <f>'B-Bestandsanalyse'!$C$45</f>
        <v>Endenergieverbrauch Wärme</v>
      </c>
      <c r="C633" t="str">
        <f>'B-Bestandsanalyse'!X75</f>
        <v>Grubenwasser</v>
      </c>
      <c r="D633" t="str">
        <f>'B-Bestandsanalyse'!$I$45</f>
        <v>Sektoren insgesamt</v>
      </c>
      <c r="E633" s="404" t="str">
        <f>'B-Bestandsanalyse'!$C$47</f>
        <v>MWh/a</v>
      </c>
      <c r="F633">
        <f>'D-Zielszenario'!$C$50</f>
        <v>2030</v>
      </c>
      <c r="G633" s="446" t="str">
        <f>IF('D-Zielszenario'!I79="","-",'D-Zielszenario'!I79)</f>
        <v>-</v>
      </c>
    </row>
    <row r="634" spans="1:7">
      <c r="A634" t="str">
        <f>'D-Zielszenario'!$B$40</f>
        <v>D.9</v>
      </c>
      <c r="B634" s="404" t="str">
        <f>'B-Bestandsanalyse'!$C$45</f>
        <v>Endenergieverbrauch Wärme</v>
      </c>
      <c r="C634" t="str">
        <f>'B-Bestandsanalyse'!X76</f>
        <v>Luft</v>
      </c>
      <c r="D634" t="str">
        <f>'B-Bestandsanalyse'!$I$45</f>
        <v>Sektoren insgesamt</v>
      </c>
      <c r="E634" s="404" t="str">
        <f>'B-Bestandsanalyse'!$C$47</f>
        <v>MWh/a</v>
      </c>
      <c r="F634">
        <f>'D-Zielszenario'!$C$50</f>
        <v>2030</v>
      </c>
      <c r="G634" s="446" t="str">
        <f>IF('D-Zielszenario'!I80="","-",'D-Zielszenario'!I80)</f>
        <v>-</v>
      </c>
    </row>
    <row r="635" spans="1:7">
      <c r="A635" t="str">
        <f>'D-Zielszenario'!$B$40</f>
        <v>D.9</v>
      </c>
      <c r="B635" s="404" t="str">
        <f>'B-Bestandsanalyse'!$C$45</f>
        <v>Endenergieverbrauch Wärme</v>
      </c>
      <c r="C635" t="str">
        <f>'B-Bestandsanalyse'!X77</f>
        <v>Abwasser</v>
      </c>
      <c r="D635" t="str">
        <f>'B-Bestandsanalyse'!$I$45</f>
        <v>Sektoren insgesamt</v>
      </c>
      <c r="E635" s="404" t="str">
        <f>'B-Bestandsanalyse'!$C$47</f>
        <v>MWh/a</v>
      </c>
      <c r="F635">
        <f>'D-Zielszenario'!$C$50</f>
        <v>2030</v>
      </c>
      <c r="G635" s="446" t="str">
        <f>IF('D-Zielszenario'!I81="","-",'D-Zielszenario'!I81)</f>
        <v>-</v>
      </c>
    </row>
    <row r="636" spans="1:7">
      <c r="A636" t="str">
        <f>'D-Zielszenario'!$B$40</f>
        <v>D.9</v>
      </c>
      <c r="B636" s="404" t="str">
        <f>'B-Bestandsanalyse'!$C$45</f>
        <v>Endenergieverbrauch Wärme</v>
      </c>
      <c r="C636" t="str">
        <f>'B-Bestandsanalyse'!X78</f>
        <v>Sonstige fossile Brennstoffe</v>
      </c>
      <c r="D636" t="str">
        <f>'B-Bestandsanalyse'!$I$45</f>
        <v>Sektoren insgesamt</v>
      </c>
      <c r="E636" s="404" t="str">
        <f>'B-Bestandsanalyse'!$C$47</f>
        <v>MWh/a</v>
      </c>
      <c r="F636">
        <f>'D-Zielszenario'!$C$50</f>
        <v>2030</v>
      </c>
      <c r="G636" s="446" t="str">
        <f>IF('D-Zielszenario'!I82="","-",'D-Zielszenario'!I82)</f>
        <v>-</v>
      </c>
    </row>
    <row r="637" spans="1:7">
      <c r="A637" t="str">
        <f>'D-Zielszenario'!$B$40</f>
        <v>D.9</v>
      </c>
      <c r="B637" s="404" t="str">
        <f>'B-Bestandsanalyse'!$C$45</f>
        <v>Endenergieverbrauch Wärme</v>
      </c>
      <c r="C637" t="str">
        <f>'B-Bestandsanalyse'!X79</f>
        <v>Sonstige erneuerbare Energien</v>
      </c>
      <c r="D637" t="str">
        <f>'B-Bestandsanalyse'!$I$45</f>
        <v>Sektoren insgesamt</v>
      </c>
      <c r="E637" s="404" t="str">
        <f>'B-Bestandsanalyse'!$C$47</f>
        <v>MWh/a</v>
      </c>
      <c r="F637">
        <f>'D-Zielszenario'!$C$50</f>
        <v>2030</v>
      </c>
      <c r="G637" s="446" t="str">
        <f>IF('D-Zielszenario'!I83="","-",'D-Zielszenario'!I83)</f>
        <v>-</v>
      </c>
    </row>
    <row r="638" spans="1:7">
      <c r="A638" t="str">
        <f>'D-Zielszenario'!$B$40</f>
        <v>D.9</v>
      </c>
      <c r="B638" s="404" t="str">
        <f>'B-Bestandsanalyse'!$C$45</f>
        <v>Endenergieverbrauch Wärme</v>
      </c>
      <c r="D638" t="str">
        <f>'B-Bestandsanalyse'!$I$45</f>
        <v>Sektoren insgesamt</v>
      </c>
      <c r="E638" s="404" t="str">
        <f>'B-Bestandsanalyse'!$C$47</f>
        <v>MWh/a</v>
      </c>
      <c r="F638">
        <f>'D-Zielszenario'!$C$50</f>
        <v>2030</v>
      </c>
      <c r="G638" s="446">
        <f>IF('D-Zielszenario'!I84="","-",'D-Zielszenario'!I84)</f>
        <v>0</v>
      </c>
    </row>
    <row r="639" spans="1:7">
      <c r="A639" s="454" t="str">
        <f>'D-Zielszenario'!$B$40</f>
        <v>D.9</v>
      </c>
      <c r="B639" s="456" t="str">
        <f>'B-Bestandsanalyse'!$C$45</f>
        <v>Endenergieverbrauch Wärme</v>
      </c>
      <c r="C639" s="454" t="str">
        <f t="shared" ref="C639:C670" si="14">C474</f>
        <v>Braunkohle</v>
      </c>
      <c r="D639" s="456" t="str">
        <f>'B-Bestandsanalyse'!$D$47</f>
        <v>Haushalte</v>
      </c>
      <c r="E639" s="456" t="str">
        <f>'B-Bestandsanalyse'!$C$47</f>
        <v>MWh/a</v>
      </c>
      <c r="F639" s="454">
        <f>'D-Zielszenario'!$C$88</f>
        <v>2035</v>
      </c>
      <c r="G639" s="459" t="str">
        <f>IF('D-Zielszenario'!D90="","-",'D-Zielszenario'!D90)</f>
        <v>-</v>
      </c>
    </row>
    <row r="640" spans="1:7">
      <c r="A640" s="454" t="str">
        <f>'D-Zielszenario'!$B$40</f>
        <v>D.9</v>
      </c>
      <c r="B640" s="456" t="str">
        <f>'B-Bestandsanalyse'!$C$45</f>
        <v>Endenergieverbrauch Wärme</v>
      </c>
      <c r="C640" s="454" t="str">
        <f t="shared" si="14"/>
        <v>Steinkohle</v>
      </c>
      <c r="D640" s="456" t="str">
        <f>'B-Bestandsanalyse'!$D$47</f>
        <v>Haushalte</v>
      </c>
      <c r="E640" s="456" t="str">
        <f>'B-Bestandsanalyse'!$C$47</f>
        <v>MWh/a</v>
      </c>
      <c r="F640" s="454">
        <f>'D-Zielszenario'!$C$88</f>
        <v>2035</v>
      </c>
      <c r="G640" s="459" t="str">
        <f>IF('D-Zielszenario'!D91="","-",'D-Zielszenario'!D91)</f>
        <v>-</v>
      </c>
    </row>
    <row r="641" spans="1:7">
      <c r="A641" s="454" t="str">
        <f>'D-Zielszenario'!$B$40</f>
        <v>D.9</v>
      </c>
      <c r="B641" s="456" t="str">
        <f>'B-Bestandsanalyse'!$C$45</f>
        <v>Endenergieverbrauch Wärme</v>
      </c>
      <c r="C641" s="454" t="str">
        <f t="shared" si="14"/>
        <v>Erdgas</v>
      </c>
      <c r="D641" s="456" t="str">
        <f>'B-Bestandsanalyse'!$D$47</f>
        <v>Haushalte</v>
      </c>
      <c r="E641" s="456" t="str">
        <f>'B-Bestandsanalyse'!$C$47</f>
        <v>MWh/a</v>
      </c>
      <c r="F641" s="454">
        <f>'D-Zielszenario'!$C$88</f>
        <v>2035</v>
      </c>
      <c r="G641" s="459" t="str">
        <f>IF('D-Zielszenario'!D92="","-",'D-Zielszenario'!D92)</f>
        <v>-</v>
      </c>
    </row>
    <row r="642" spans="1:7">
      <c r="A642" s="454" t="str">
        <f>'D-Zielszenario'!$B$40</f>
        <v>D.9</v>
      </c>
      <c r="B642" s="456" t="str">
        <f>'B-Bestandsanalyse'!$C$45</f>
        <v>Endenergieverbrauch Wärme</v>
      </c>
      <c r="C642" s="454" t="str">
        <f t="shared" si="14"/>
        <v>Flüssiggas</v>
      </c>
      <c r="D642" s="456" t="str">
        <f>'B-Bestandsanalyse'!$D$47</f>
        <v>Haushalte</v>
      </c>
      <c r="E642" s="456" t="str">
        <f>'B-Bestandsanalyse'!$C$47</f>
        <v>MWh/a</v>
      </c>
      <c r="F642" s="454">
        <f>'D-Zielszenario'!$C$88</f>
        <v>2035</v>
      </c>
      <c r="G642" s="459" t="str">
        <f>IF('D-Zielszenario'!D93="","-",'D-Zielszenario'!D93)</f>
        <v>-</v>
      </c>
    </row>
    <row r="643" spans="1:7">
      <c r="A643" s="454" t="str">
        <f>'D-Zielszenario'!$B$40</f>
        <v>D.9</v>
      </c>
      <c r="B643" s="456" t="str">
        <f>'B-Bestandsanalyse'!$C$45</f>
        <v>Endenergieverbrauch Wärme</v>
      </c>
      <c r="C643" s="454" t="str">
        <f t="shared" si="14"/>
        <v>Heizöl</v>
      </c>
      <c r="D643" s="456" t="str">
        <f>'B-Bestandsanalyse'!$D$47</f>
        <v>Haushalte</v>
      </c>
      <c r="E643" s="456" t="str">
        <f>'B-Bestandsanalyse'!$C$47</f>
        <v>MWh/a</v>
      </c>
      <c r="F643" s="454">
        <f>'D-Zielszenario'!$C$88</f>
        <v>2035</v>
      </c>
      <c r="G643" s="459" t="str">
        <f>IF('D-Zielszenario'!D94="","-",'D-Zielszenario'!D94)</f>
        <v>-</v>
      </c>
    </row>
    <row r="644" spans="1:7">
      <c r="A644" s="454" t="str">
        <f>'D-Zielszenario'!$B$40</f>
        <v>D.9</v>
      </c>
      <c r="B644" s="456" t="str">
        <f>'B-Bestandsanalyse'!$C$45</f>
        <v>Endenergieverbrauch Wärme</v>
      </c>
      <c r="C644" s="454" t="str">
        <f t="shared" si="14"/>
        <v>Wasserstoff</v>
      </c>
      <c r="D644" s="456" t="str">
        <f>'B-Bestandsanalyse'!$D$47</f>
        <v>Haushalte</v>
      </c>
      <c r="E644" s="456" t="str">
        <f>'B-Bestandsanalyse'!$C$47</f>
        <v>MWh/a</v>
      </c>
      <c r="F644" s="454">
        <f>'D-Zielszenario'!$C$88</f>
        <v>2035</v>
      </c>
      <c r="G644" s="459" t="str">
        <f>IF('D-Zielszenario'!D95="","-",'D-Zielszenario'!D95)</f>
        <v>-</v>
      </c>
    </row>
    <row r="645" spans="1:7">
      <c r="A645" s="454" t="str">
        <f>'D-Zielszenario'!$B$40</f>
        <v>D.9</v>
      </c>
      <c r="B645" s="456" t="str">
        <f>'B-Bestandsanalyse'!$C$45</f>
        <v>Endenergieverbrauch Wärme</v>
      </c>
      <c r="C645" s="454" t="str">
        <f t="shared" si="14"/>
        <v>Wasserstoffderivate</v>
      </c>
      <c r="D645" s="456" t="str">
        <f>'B-Bestandsanalyse'!$D$47</f>
        <v>Haushalte</v>
      </c>
      <c r="E645" s="456" t="str">
        <f>'B-Bestandsanalyse'!$C$47</f>
        <v>MWh/a</v>
      </c>
      <c r="F645" s="454">
        <f>'D-Zielszenario'!$C$88</f>
        <v>2035</v>
      </c>
      <c r="G645" s="459" t="str">
        <f>IF('D-Zielszenario'!D96="","-",'D-Zielszenario'!D96)</f>
        <v>-</v>
      </c>
    </row>
    <row r="646" spans="1:7">
      <c r="A646" s="454" t="str">
        <f>'D-Zielszenario'!$B$40</f>
        <v>D.9</v>
      </c>
      <c r="B646" s="456" t="str">
        <f>'B-Bestandsanalyse'!$C$45</f>
        <v>Endenergieverbrauch Wärme</v>
      </c>
      <c r="C646" s="454" t="str">
        <f t="shared" si="14"/>
        <v>Grubengas</v>
      </c>
      <c r="D646" s="456" t="str">
        <f>'B-Bestandsanalyse'!$D$47</f>
        <v>Haushalte</v>
      </c>
      <c r="E646" s="456" t="str">
        <f>'B-Bestandsanalyse'!$C$47</f>
        <v>MWh/a</v>
      </c>
      <c r="F646" s="454">
        <f>'D-Zielszenario'!$C$88</f>
        <v>2035</v>
      </c>
      <c r="G646" s="459" t="str">
        <f>IF('D-Zielszenario'!D97="","-",'D-Zielszenario'!D97)</f>
        <v>-</v>
      </c>
    </row>
    <row r="647" spans="1:7">
      <c r="A647" s="454" t="str">
        <f>'D-Zielszenario'!$B$40</f>
        <v>D.9</v>
      </c>
      <c r="B647" s="456" t="str">
        <f>'B-Bestandsanalyse'!$C$45</f>
        <v>Endenergieverbrauch Wärme</v>
      </c>
      <c r="C647" s="454" t="str">
        <f t="shared" si="14"/>
        <v>Nicht biogener Abfall</v>
      </c>
      <c r="D647" s="456" t="str">
        <f>'B-Bestandsanalyse'!$D$47</f>
        <v>Haushalte</v>
      </c>
      <c r="E647" s="456" t="str">
        <f>'B-Bestandsanalyse'!$C$47</f>
        <v>MWh/a</v>
      </c>
      <c r="F647" s="454">
        <f>'D-Zielszenario'!$C$88</f>
        <v>2035</v>
      </c>
      <c r="G647" s="459" t="str">
        <f>IF('D-Zielszenario'!D98="","-",'D-Zielszenario'!D98)</f>
        <v>-</v>
      </c>
    </row>
    <row r="648" spans="1:7">
      <c r="A648" s="454" t="str">
        <f>'D-Zielszenario'!$B$40</f>
        <v>D.9</v>
      </c>
      <c r="B648" s="456" t="str">
        <f>'B-Bestandsanalyse'!$C$45</f>
        <v>Endenergieverbrauch Wärme</v>
      </c>
      <c r="C648" s="454" t="str">
        <f t="shared" si="14"/>
        <v>Biogener Abfall</v>
      </c>
      <c r="D648" s="456" t="str">
        <f>'B-Bestandsanalyse'!$D$47</f>
        <v>Haushalte</v>
      </c>
      <c r="E648" s="456" t="str">
        <f>'B-Bestandsanalyse'!$C$47</f>
        <v>MWh/a</v>
      </c>
      <c r="F648" s="454">
        <f>'D-Zielszenario'!$C$88</f>
        <v>2035</v>
      </c>
      <c r="G648" s="459" t="str">
        <f>IF('D-Zielszenario'!D99="","-",'D-Zielszenario'!D99)</f>
        <v>-</v>
      </c>
    </row>
    <row r="649" spans="1:7">
      <c r="A649" s="454" t="str">
        <f>'D-Zielszenario'!$B$40</f>
        <v>D.9</v>
      </c>
      <c r="B649" s="456" t="str">
        <f>'B-Bestandsanalyse'!$C$45</f>
        <v>Endenergieverbrauch Wärme</v>
      </c>
      <c r="C649" s="454" t="str">
        <f t="shared" si="14"/>
        <v>Abwärme &lt; 60 °C</v>
      </c>
      <c r="D649" s="456" t="str">
        <f>'B-Bestandsanalyse'!$D$47</f>
        <v>Haushalte</v>
      </c>
      <c r="E649" s="456" t="str">
        <f>'B-Bestandsanalyse'!$C$47</f>
        <v>MWh/a</v>
      </c>
      <c r="F649" s="454">
        <f>'D-Zielszenario'!$C$88</f>
        <v>2035</v>
      </c>
      <c r="G649" s="459" t="str">
        <f>IF('D-Zielszenario'!D100="","-",'D-Zielszenario'!D100)</f>
        <v>-</v>
      </c>
    </row>
    <row r="650" spans="1:7">
      <c r="A650" s="454" t="str">
        <f>'D-Zielszenario'!$B$40</f>
        <v>D.9</v>
      </c>
      <c r="B650" s="456" t="str">
        <f>'B-Bestandsanalyse'!$C$45</f>
        <v>Endenergieverbrauch Wärme</v>
      </c>
      <c r="C650" s="454" t="str">
        <f t="shared" si="14"/>
        <v>Abwärme 60 bis 110 °C</v>
      </c>
      <c r="D650" s="456" t="str">
        <f>'B-Bestandsanalyse'!$D$47</f>
        <v>Haushalte</v>
      </c>
      <c r="E650" s="456" t="str">
        <f>'B-Bestandsanalyse'!$C$47</f>
        <v>MWh/a</v>
      </c>
      <c r="F650" s="454">
        <f>'D-Zielszenario'!$C$88</f>
        <v>2035</v>
      </c>
      <c r="G650" s="459" t="str">
        <f>IF('D-Zielszenario'!D101="","-",'D-Zielszenario'!D101)</f>
        <v>-</v>
      </c>
    </row>
    <row r="651" spans="1:7">
      <c r="A651" s="454" t="str">
        <f>'D-Zielszenario'!$B$40</f>
        <v>D.9</v>
      </c>
      <c r="B651" s="456" t="str">
        <f>'B-Bestandsanalyse'!$C$45</f>
        <v>Endenergieverbrauch Wärme</v>
      </c>
      <c r="C651" s="454" t="str">
        <f t="shared" si="14"/>
        <v>Abwärme &gt;= 110 °C</v>
      </c>
      <c r="D651" s="456" t="str">
        <f>'B-Bestandsanalyse'!$D$47</f>
        <v>Haushalte</v>
      </c>
      <c r="E651" s="456" t="str">
        <f>'B-Bestandsanalyse'!$C$47</f>
        <v>MWh/a</v>
      </c>
      <c r="F651" s="454">
        <f>'D-Zielszenario'!$C$88</f>
        <v>2035</v>
      </c>
      <c r="G651" s="459" t="str">
        <f>IF('D-Zielszenario'!D102="","-",'D-Zielszenario'!D102)</f>
        <v>-</v>
      </c>
    </row>
    <row r="652" spans="1:7">
      <c r="A652" s="454" t="str">
        <f>'D-Zielszenario'!$B$40</f>
        <v>D.9</v>
      </c>
      <c r="B652" s="456" t="str">
        <f>'B-Bestandsanalyse'!$C$45</f>
        <v>Endenergieverbrauch Wärme</v>
      </c>
      <c r="C652" s="454" t="str">
        <f t="shared" si="14"/>
        <v>feste Biomasse (ohne Altholz)</v>
      </c>
      <c r="D652" s="456" t="str">
        <f>'B-Bestandsanalyse'!$D$47</f>
        <v>Haushalte</v>
      </c>
      <c r="E652" s="456" t="str">
        <f>'B-Bestandsanalyse'!$C$47</f>
        <v>MWh/a</v>
      </c>
      <c r="F652" s="454">
        <f>'D-Zielszenario'!$C$88</f>
        <v>2035</v>
      </c>
      <c r="G652" s="459" t="str">
        <f>IF('D-Zielszenario'!D103="","-",'D-Zielszenario'!D103)</f>
        <v>-</v>
      </c>
    </row>
    <row r="653" spans="1:7">
      <c r="A653" s="454" t="str">
        <f>'D-Zielszenario'!$B$40</f>
        <v>D.9</v>
      </c>
      <c r="B653" s="456" t="str">
        <f>'B-Bestandsanalyse'!$C$45</f>
        <v>Endenergieverbrauch Wärme</v>
      </c>
      <c r="C653" s="454" t="str">
        <f t="shared" si="14"/>
        <v>Altholz</v>
      </c>
      <c r="D653" s="456" t="str">
        <f>'B-Bestandsanalyse'!$D$47</f>
        <v>Haushalte</v>
      </c>
      <c r="E653" s="456" t="str">
        <f>'B-Bestandsanalyse'!$C$47</f>
        <v>MWh/a</v>
      </c>
      <c r="F653" s="454">
        <f>'D-Zielszenario'!$C$88</f>
        <v>2035</v>
      </c>
      <c r="G653" s="459" t="str">
        <f>IF('D-Zielszenario'!D104="","-",'D-Zielszenario'!D104)</f>
        <v>-</v>
      </c>
    </row>
    <row r="654" spans="1:7">
      <c r="A654" s="454" t="str">
        <f>'D-Zielszenario'!$B$40</f>
        <v>D.9</v>
      </c>
      <c r="B654" s="456" t="str">
        <f>'B-Bestandsanalyse'!$C$45</f>
        <v>Endenergieverbrauch Wärme</v>
      </c>
      <c r="C654" s="454" t="str">
        <f t="shared" si="14"/>
        <v>Biogas</v>
      </c>
      <c r="D654" s="456" t="str">
        <f>'B-Bestandsanalyse'!$D$47</f>
        <v>Haushalte</v>
      </c>
      <c r="E654" s="456" t="str">
        <f>'B-Bestandsanalyse'!$C$47</f>
        <v>MWh/a</v>
      </c>
      <c r="F654" s="454">
        <f>'D-Zielszenario'!$C$88</f>
        <v>2035</v>
      </c>
      <c r="G654" s="459" t="str">
        <f>IF('D-Zielszenario'!D105="","-",'D-Zielszenario'!D105)</f>
        <v>-</v>
      </c>
    </row>
    <row r="655" spans="1:7">
      <c r="A655" s="454" t="str">
        <f>'D-Zielszenario'!$B$40</f>
        <v>D.9</v>
      </c>
      <c r="B655" s="456" t="str">
        <f>'B-Bestandsanalyse'!$C$45</f>
        <v>Endenergieverbrauch Wärme</v>
      </c>
      <c r="C655" s="454" t="str">
        <f t="shared" si="14"/>
        <v>Biomethan</v>
      </c>
      <c r="D655" s="456" t="str">
        <f>'B-Bestandsanalyse'!$D$47</f>
        <v>Haushalte</v>
      </c>
      <c r="E655" s="456" t="str">
        <f>'B-Bestandsanalyse'!$C$47</f>
        <v>MWh/a</v>
      </c>
      <c r="F655" s="454">
        <f>'D-Zielszenario'!$C$88</f>
        <v>2035</v>
      </c>
      <c r="G655" s="459" t="str">
        <f>IF('D-Zielszenario'!D106="","-",'D-Zielszenario'!D106)</f>
        <v>-</v>
      </c>
    </row>
    <row r="656" spans="1:7">
      <c r="A656" s="454" t="str">
        <f>'D-Zielszenario'!$B$40</f>
        <v>D.9</v>
      </c>
      <c r="B656" s="456" t="str">
        <f>'B-Bestandsanalyse'!$C$45</f>
        <v>Endenergieverbrauch Wärme</v>
      </c>
      <c r="C656" s="454" t="str">
        <f t="shared" si="14"/>
        <v>Deponiegas</v>
      </c>
      <c r="D656" s="456" t="str">
        <f>'B-Bestandsanalyse'!$D$47</f>
        <v>Haushalte</v>
      </c>
      <c r="E656" s="456" t="str">
        <f>'B-Bestandsanalyse'!$C$47</f>
        <v>MWh/a</v>
      </c>
      <c r="F656" s="454">
        <f>'D-Zielszenario'!$C$88</f>
        <v>2035</v>
      </c>
      <c r="G656" s="459" t="str">
        <f>IF('D-Zielszenario'!D107="","-",'D-Zielszenario'!D107)</f>
        <v>-</v>
      </c>
    </row>
    <row r="657" spans="1:7">
      <c r="A657" s="454" t="str">
        <f>'D-Zielszenario'!$B$40</f>
        <v>D.9</v>
      </c>
      <c r="B657" s="456" t="str">
        <f>'B-Bestandsanalyse'!$C$45</f>
        <v>Endenergieverbrauch Wärme</v>
      </c>
      <c r="C657" s="454" t="str">
        <f t="shared" si="14"/>
        <v>Klärgas</v>
      </c>
      <c r="D657" s="456" t="str">
        <f>'B-Bestandsanalyse'!$D$47</f>
        <v>Haushalte</v>
      </c>
      <c r="E657" s="456" t="str">
        <f>'B-Bestandsanalyse'!$C$47</f>
        <v>MWh/a</v>
      </c>
      <c r="F657" s="454">
        <f>'D-Zielszenario'!$C$88</f>
        <v>2035</v>
      </c>
      <c r="G657" s="459" t="str">
        <f>IF('D-Zielszenario'!D108="","-",'D-Zielszenario'!D108)</f>
        <v>-</v>
      </c>
    </row>
    <row r="658" spans="1:7">
      <c r="A658" s="454" t="str">
        <f>'D-Zielszenario'!$B$40</f>
        <v>D.9</v>
      </c>
      <c r="B658" s="456" t="str">
        <f>'B-Bestandsanalyse'!$C$45</f>
        <v>Endenergieverbrauch Wärme</v>
      </c>
      <c r="C658" s="454" t="str">
        <f t="shared" si="14"/>
        <v>Flüssige Biomasse</v>
      </c>
      <c r="D658" s="456" t="str">
        <f>'B-Bestandsanalyse'!$D$47</f>
        <v>Haushalte</v>
      </c>
      <c r="E658" s="456" t="str">
        <f>'B-Bestandsanalyse'!$C$47</f>
        <v>MWh/a</v>
      </c>
      <c r="F658" s="454">
        <f>'D-Zielszenario'!$C$88</f>
        <v>2035</v>
      </c>
      <c r="G658" s="459" t="str">
        <f>IF('D-Zielszenario'!D109="","-",'D-Zielszenario'!D109)</f>
        <v>-</v>
      </c>
    </row>
    <row r="659" spans="1:7">
      <c r="A659" s="454" t="str">
        <f>'D-Zielszenario'!$B$40</f>
        <v>D.9</v>
      </c>
      <c r="B659" s="456" t="str">
        <f>'B-Bestandsanalyse'!$C$45</f>
        <v>Endenergieverbrauch Wärme</v>
      </c>
      <c r="C659" s="454" t="str">
        <f t="shared" si="14"/>
        <v>Strom Wärmepumpe</v>
      </c>
      <c r="D659" s="456" t="str">
        <f>'B-Bestandsanalyse'!$D$47</f>
        <v>Haushalte</v>
      </c>
      <c r="E659" s="456" t="str">
        <f>'B-Bestandsanalyse'!$C$47</f>
        <v>MWh/a</v>
      </c>
      <c r="F659" s="454">
        <f>'D-Zielszenario'!$C$88</f>
        <v>2035</v>
      </c>
      <c r="G659" s="459" t="str">
        <f>IF('D-Zielszenario'!D110="","-",'D-Zielszenario'!D110)</f>
        <v>-</v>
      </c>
    </row>
    <row r="660" spans="1:7">
      <c r="A660" s="454" t="str">
        <f>'D-Zielszenario'!$B$40</f>
        <v>D.9</v>
      </c>
      <c r="B660" s="456" t="str">
        <f>'B-Bestandsanalyse'!$C$45</f>
        <v>Endenergieverbrauch Wärme</v>
      </c>
      <c r="C660" s="454" t="str">
        <f t="shared" si="14"/>
        <v>Strom Direktheizung</v>
      </c>
      <c r="D660" s="456" t="str">
        <f>'B-Bestandsanalyse'!$D$47</f>
        <v>Haushalte</v>
      </c>
      <c r="E660" s="456" t="str">
        <f>'B-Bestandsanalyse'!$C$47</f>
        <v>MWh/a</v>
      </c>
      <c r="F660" s="454">
        <f>'D-Zielszenario'!$C$88</f>
        <v>2035</v>
      </c>
      <c r="G660" s="459" t="str">
        <f>IF('D-Zielszenario'!D111="","-",'D-Zielszenario'!D111)</f>
        <v>-</v>
      </c>
    </row>
    <row r="661" spans="1:7">
      <c r="A661" s="454" t="str">
        <f>'D-Zielszenario'!$B$40</f>
        <v>D.9</v>
      </c>
      <c r="B661" s="456" t="str">
        <f>'B-Bestandsanalyse'!$C$45</f>
        <v>Endenergieverbrauch Wärme</v>
      </c>
      <c r="C661" s="454" t="str">
        <f t="shared" si="14"/>
        <v>Solarthermie Dach-Anlagen</v>
      </c>
      <c r="D661" s="456" t="str">
        <f>'B-Bestandsanalyse'!$D$47</f>
        <v>Haushalte</v>
      </c>
      <c r="E661" s="456" t="str">
        <f>'B-Bestandsanalyse'!$C$47</f>
        <v>MWh/a</v>
      </c>
      <c r="F661" s="454">
        <f>'D-Zielszenario'!$C$88</f>
        <v>2035</v>
      </c>
      <c r="G661" s="459" t="str">
        <f>IF('D-Zielszenario'!D112="","-",'D-Zielszenario'!D112)</f>
        <v>-</v>
      </c>
    </row>
    <row r="662" spans="1:7">
      <c r="A662" s="454" t="str">
        <f>'D-Zielszenario'!$B$40</f>
        <v>D.9</v>
      </c>
      <c r="B662" s="456" t="str">
        <f>'B-Bestandsanalyse'!$C$45</f>
        <v>Endenergieverbrauch Wärme</v>
      </c>
      <c r="C662" s="454" t="str">
        <f t="shared" si="14"/>
        <v>Solarthermie Freiflächenanlagen</v>
      </c>
      <c r="D662" s="456" t="str">
        <f>'B-Bestandsanalyse'!$D$47</f>
        <v>Haushalte</v>
      </c>
      <c r="E662" s="456" t="str">
        <f>'B-Bestandsanalyse'!$C$47</f>
        <v>MWh/a</v>
      </c>
      <c r="F662" s="454">
        <f>'D-Zielszenario'!$C$88</f>
        <v>2035</v>
      </c>
      <c r="G662" s="459" t="str">
        <f>IF('D-Zielszenario'!D113="","-",'D-Zielszenario'!D113)</f>
        <v>-</v>
      </c>
    </row>
    <row r="663" spans="1:7">
      <c r="A663" s="454" t="str">
        <f>'D-Zielszenario'!$B$40</f>
        <v>D.9</v>
      </c>
      <c r="B663" s="456" t="str">
        <f>'B-Bestandsanalyse'!$C$45</f>
        <v>Endenergieverbrauch Wärme</v>
      </c>
      <c r="C663" s="454" t="str">
        <f t="shared" si="14"/>
        <v>Oberflächennahe Geothermie</v>
      </c>
      <c r="D663" s="456" t="str">
        <f>'B-Bestandsanalyse'!$D$47</f>
        <v>Haushalte</v>
      </c>
      <c r="E663" s="456" t="str">
        <f>'B-Bestandsanalyse'!$C$47</f>
        <v>MWh/a</v>
      </c>
      <c r="F663" s="454">
        <f>'D-Zielszenario'!$C$88</f>
        <v>2035</v>
      </c>
      <c r="G663" s="459" t="str">
        <f>IF('D-Zielszenario'!D114="","-",'D-Zielszenario'!D114)</f>
        <v>-</v>
      </c>
    </row>
    <row r="664" spans="1:7">
      <c r="A664" s="454" t="str">
        <f>'D-Zielszenario'!$B$40</f>
        <v>D.9</v>
      </c>
      <c r="B664" s="456" t="str">
        <f>'B-Bestandsanalyse'!$C$45</f>
        <v>Endenergieverbrauch Wärme</v>
      </c>
      <c r="C664" s="454" t="str">
        <f t="shared" si="14"/>
        <v>Tiefe Geothermie</v>
      </c>
      <c r="D664" s="456" t="str">
        <f>'B-Bestandsanalyse'!$D$47</f>
        <v>Haushalte</v>
      </c>
      <c r="E664" s="456" t="str">
        <f>'B-Bestandsanalyse'!$C$47</f>
        <v>MWh/a</v>
      </c>
      <c r="F664" s="454">
        <f>'D-Zielszenario'!$C$88</f>
        <v>2035</v>
      </c>
      <c r="G664" s="459" t="str">
        <f>IF('D-Zielszenario'!D115="","-",'D-Zielszenario'!D115)</f>
        <v>-</v>
      </c>
    </row>
    <row r="665" spans="1:7">
      <c r="A665" s="454" t="str">
        <f>'D-Zielszenario'!$B$40</f>
        <v>D.9</v>
      </c>
      <c r="B665" s="456" t="str">
        <f>'B-Bestandsanalyse'!$C$45</f>
        <v>Endenergieverbrauch Wärme</v>
      </c>
      <c r="C665" s="454" t="str">
        <f t="shared" si="14"/>
        <v>Oberflächengewässern</v>
      </c>
      <c r="D665" s="456" t="str">
        <f>'B-Bestandsanalyse'!$D$47</f>
        <v>Haushalte</v>
      </c>
      <c r="E665" s="456" t="str">
        <f>'B-Bestandsanalyse'!$C$47</f>
        <v>MWh/a</v>
      </c>
      <c r="F665" s="454">
        <f>'D-Zielszenario'!$C$88</f>
        <v>2035</v>
      </c>
      <c r="G665" s="459" t="str">
        <f>IF('D-Zielszenario'!D116="","-",'D-Zielszenario'!D116)</f>
        <v>-</v>
      </c>
    </row>
    <row r="666" spans="1:7">
      <c r="A666" s="454" t="str">
        <f>'D-Zielszenario'!$B$40</f>
        <v>D.9</v>
      </c>
      <c r="B666" s="456" t="str">
        <f>'B-Bestandsanalyse'!$C$45</f>
        <v>Endenergieverbrauch Wärme</v>
      </c>
      <c r="C666" s="454" t="str">
        <f t="shared" si="14"/>
        <v>Grubenwasser</v>
      </c>
      <c r="D666" s="456" t="str">
        <f>'B-Bestandsanalyse'!$D$47</f>
        <v>Haushalte</v>
      </c>
      <c r="E666" s="456" t="str">
        <f>'B-Bestandsanalyse'!$C$47</f>
        <v>MWh/a</v>
      </c>
      <c r="F666" s="454">
        <f>'D-Zielszenario'!$C$88</f>
        <v>2035</v>
      </c>
      <c r="G666" s="459" t="str">
        <f>IF('D-Zielszenario'!D117="","-",'D-Zielszenario'!D117)</f>
        <v>-</v>
      </c>
    </row>
    <row r="667" spans="1:7">
      <c r="A667" s="454" t="str">
        <f>'D-Zielszenario'!$B$40</f>
        <v>D.9</v>
      </c>
      <c r="B667" s="456" t="str">
        <f>'B-Bestandsanalyse'!$C$45</f>
        <v>Endenergieverbrauch Wärme</v>
      </c>
      <c r="C667" s="454" t="str">
        <f t="shared" si="14"/>
        <v>Luft</v>
      </c>
      <c r="D667" s="456" t="str">
        <f>'B-Bestandsanalyse'!$D$47</f>
        <v>Haushalte</v>
      </c>
      <c r="E667" s="456" t="str">
        <f>'B-Bestandsanalyse'!$C$47</f>
        <v>MWh/a</v>
      </c>
      <c r="F667" s="454">
        <f>'D-Zielszenario'!$C$88</f>
        <v>2035</v>
      </c>
      <c r="G667" s="459" t="str">
        <f>IF('D-Zielszenario'!D118="","-",'D-Zielszenario'!D118)</f>
        <v>-</v>
      </c>
    </row>
    <row r="668" spans="1:7">
      <c r="A668" s="454" t="str">
        <f>'D-Zielszenario'!$B$40</f>
        <v>D.9</v>
      </c>
      <c r="B668" s="456" t="str">
        <f>'B-Bestandsanalyse'!$C$45</f>
        <v>Endenergieverbrauch Wärme</v>
      </c>
      <c r="C668" s="454" t="str">
        <f t="shared" si="14"/>
        <v>Abwasser</v>
      </c>
      <c r="D668" s="456" t="str">
        <f>'B-Bestandsanalyse'!$D$47</f>
        <v>Haushalte</v>
      </c>
      <c r="E668" s="456" t="str">
        <f>'B-Bestandsanalyse'!$C$47</f>
        <v>MWh/a</v>
      </c>
      <c r="F668" s="454">
        <f>'D-Zielszenario'!$C$88</f>
        <v>2035</v>
      </c>
      <c r="G668" s="459" t="str">
        <f>IF('D-Zielszenario'!D119="","-",'D-Zielszenario'!D119)</f>
        <v>-</v>
      </c>
    </row>
    <row r="669" spans="1:7">
      <c r="A669" s="454" t="str">
        <f>'D-Zielszenario'!$B$40</f>
        <v>D.9</v>
      </c>
      <c r="B669" s="456" t="str">
        <f>'B-Bestandsanalyse'!$C$45</f>
        <v>Endenergieverbrauch Wärme</v>
      </c>
      <c r="C669" s="454" t="str">
        <f t="shared" si="14"/>
        <v>Sonstige fossile Brennstoffe</v>
      </c>
      <c r="D669" s="456" t="str">
        <f>'B-Bestandsanalyse'!$D$47</f>
        <v>Haushalte</v>
      </c>
      <c r="E669" s="456" t="str">
        <f>'B-Bestandsanalyse'!$C$47</f>
        <v>MWh/a</v>
      </c>
      <c r="F669" s="454">
        <f>'D-Zielszenario'!$C$88</f>
        <v>2035</v>
      </c>
      <c r="G669" s="459" t="str">
        <f>IF('D-Zielszenario'!D120="","-",'D-Zielszenario'!D120)</f>
        <v>-</v>
      </c>
    </row>
    <row r="670" spans="1:7">
      <c r="A670" s="454" t="str">
        <f>'D-Zielszenario'!$B$40</f>
        <v>D.9</v>
      </c>
      <c r="B670" s="456" t="str">
        <f>'B-Bestandsanalyse'!$C$45</f>
        <v>Endenergieverbrauch Wärme</v>
      </c>
      <c r="C670" s="454" t="str">
        <f t="shared" si="14"/>
        <v>Sonstige erneuerbare Energien</v>
      </c>
      <c r="D670" s="456" t="str">
        <f>'B-Bestandsanalyse'!$D$47</f>
        <v>Haushalte</v>
      </c>
      <c r="E670" s="456" t="str">
        <f>'B-Bestandsanalyse'!$C$47</f>
        <v>MWh/a</v>
      </c>
      <c r="F670" s="454">
        <f>'D-Zielszenario'!$C$88</f>
        <v>2035</v>
      </c>
      <c r="G670" s="459" t="str">
        <f>IF('D-Zielszenario'!D121="","-",'D-Zielszenario'!D121)</f>
        <v>-</v>
      </c>
    </row>
    <row r="671" spans="1:7">
      <c r="A671" s="454" t="str">
        <f>'D-Zielszenario'!$B$40</f>
        <v>D.9</v>
      </c>
      <c r="B671" s="456" t="str">
        <f>'B-Bestandsanalyse'!$C$45</f>
        <v>Endenergieverbrauch Wärme</v>
      </c>
      <c r="C671" s="454"/>
      <c r="D671" s="456" t="str">
        <f>'B-Bestandsanalyse'!$D$47</f>
        <v>Haushalte</v>
      </c>
      <c r="E671" s="456" t="str">
        <f>'B-Bestandsanalyse'!$C$47</f>
        <v>MWh/a</v>
      </c>
      <c r="F671" s="454">
        <f>'D-Zielszenario'!$C$88</f>
        <v>2035</v>
      </c>
      <c r="G671" s="459">
        <f>IF('D-Zielszenario'!D122="","-",'D-Zielszenario'!D122)</f>
        <v>0</v>
      </c>
    </row>
    <row r="672" spans="1:7">
      <c r="A672" s="454" t="str">
        <f>'D-Zielszenario'!$B$40</f>
        <v>D.9</v>
      </c>
      <c r="B672" s="456" t="str">
        <f>'B-Bestandsanalyse'!$C$45</f>
        <v>Endenergieverbrauch Wärme</v>
      </c>
      <c r="C672" s="454" t="str">
        <f t="shared" ref="C672:C703" si="15">C507</f>
        <v>Braunkohle</v>
      </c>
      <c r="D672" s="456" t="str">
        <f>'B-Bestandsanalyse'!$E$47</f>
        <v>GHD</v>
      </c>
      <c r="E672" s="456" t="str">
        <f>'B-Bestandsanalyse'!$C$47</f>
        <v>MWh/a</v>
      </c>
      <c r="F672" s="454">
        <f>'D-Zielszenario'!$C$88</f>
        <v>2035</v>
      </c>
      <c r="G672" s="459" t="str">
        <f>IF('D-Zielszenario'!E90="","-",'D-Zielszenario'!E90)</f>
        <v>-</v>
      </c>
    </row>
    <row r="673" spans="1:7">
      <c r="A673" s="454" t="str">
        <f>'D-Zielszenario'!$B$40</f>
        <v>D.9</v>
      </c>
      <c r="B673" s="456" t="str">
        <f>'B-Bestandsanalyse'!$C$45</f>
        <v>Endenergieverbrauch Wärme</v>
      </c>
      <c r="C673" s="454" t="str">
        <f t="shared" si="15"/>
        <v>Steinkohle</v>
      </c>
      <c r="D673" s="456" t="str">
        <f>'B-Bestandsanalyse'!$E$47</f>
        <v>GHD</v>
      </c>
      <c r="E673" s="456" t="str">
        <f>'B-Bestandsanalyse'!$C$47</f>
        <v>MWh/a</v>
      </c>
      <c r="F673" s="454">
        <f>'D-Zielszenario'!$C$88</f>
        <v>2035</v>
      </c>
      <c r="G673" s="459" t="str">
        <f>IF('D-Zielszenario'!E91="","-",'D-Zielszenario'!E91)</f>
        <v>-</v>
      </c>
    </row>
    <row r="674" spans="1:7">
      <c r="A674" s="454" t="str">
        <f>'D-Zielszenario'!$B$40</f>
        <v>D.9</v>
      </c>
      <c r="B674" s="456" t="str">
        <f>'B-Bestandsanalyse'!$C$45</f>
        <v>Endenergieverbrauch Wärme</v>
      </c>
      <c r="C674" s="454" t="str">
        <f t="shared" si="15"/>
        <v>Erdgas</v>
      </c>
      <c r="D674" s="456" t="str">
        <f>'B-Bestandsanalyse'!$E$47</f>
        <v>GHD</v>
      </c>
      <c r="E674" s="456" t="str">
        <f>'B-Bestandsanalyse'!$C$47</f>
        <v>MWh/a</v>
      </c>
      <c r="F674" s="454">
        <f>'D-Zielszenario'!$C$88</f>
        <v>2035</v>
      </c>
      <c r="G674" s="459" t="str">
        <f>IF('D-Zielszenario'!E92="","-",'D-Zielszenario'!E92)</f>
        <v>-</v>
      </c>
    </row>
    <row r="675" spans="1:7">
      <c r="A675" s="454" t="str">
        <f>'D-Zielszenario'!$B$40</f>
        <v>D.9</v>
      </c>
      <c r="B675" s="456" t="str">
        <f>'B-Bestandsanalyse'!$C$45</f>
        <v>Endenergieverbrauch Wärme</v>
      </c>
      <c r="C675" s="454" t="str">
        <f t="shared" si="15"/>
        <v>Flüssiggas</v>
      </c>
      <c r="D675" s="456" t="str">
        <f>'B-Bestandsanalyse'!$E$47</f>
        <v>GHD</v>
      </c>
      <c r="E675" s="456" t="str">
        <f>'B-Bestandsanalyse'!$C$47</f>
        <v>MWh/a</v>
      </c>
      <c r="F675" s="454">
        <f>'D-Zielszenario'!$C$88</f>
        <v>2035</v>
      </c>
      <c r="G675" s="459" t="str">
        <f>IF('D-Zielszenario'!E93="","-",'D-Zielszenario'!E93)</f>
        <v>-</v>
      </c>
    </row>
    <row r="676" spans="1:7">
      <c r="A676" s="454" t="str">
        <f>'D-Zielszenario'!$B$40</f>
        <v>D.9</v>
      </c>
      <c r="B676" s="456" t="str">
        <f>'B-Bestandsanalyse'!$C$45</f>
        <v>Endenergieverbrauch Wärme</v>
      </c>
      <c r="C676" s="454" t="str">
        <f t="shared" si="15"/>
        <v>Heizöl</v>
      </c>
      <c r="D676" s="456" t="str">
        <f>'B-Bestandsanalyse'!$E$47</f>
        <v>GHD</v>
      </c>
      <c r="E676" s="456" t="str">
        <f>'B-Bestandsanalyse'!$C$47</f>
        <v>MWh/a</v>
      </c>
      <c r="F676" s="454">
        <f>'D-Zielszenario'!$C$88</f>
        <v>2035</v>
      </c>
      <c r="G676" s="459" t="str">
        <f>IF('D-Zielszenario'!E94="","-",'D-Zielszenario'!E94)</f>
        <v>-</v>
      </c>
    </row>
    <row r="677" spans="1:7">
      <c r="A677" s="454" t="str">
        <f>'D-Zielszenario'!$B$40</f>
        <v>D.9</v>
      </c>
      <c r="B677" s="456" t="str">
        <f>'B-Bestandsanalyse'!$C$45</f>
        <v>Endenergieverbrauch Wärme</v>
      </c>
      <c r="C677" s="454" t="str">
        <f t="shared" si="15"/>
        <v>Wasserstoff</v>
      </c>
      <c r="D677" s="456" t="str">
        <f>'B-Bestandsanalyse'!$E$47</f>
        <v>GHD</v>
      </c>
      <c r="E677" s="456" t="str">
        <f>'B-Bestandsanalyse'!$C$47</f>
        <v>MWh/a</v>
      </c>
      <c r="F677" s="454">
        <f>'D-Zielszenario'!$C$88</f>
        <v>2035</v>
      </c>
      <c r="G677" s="459" t="str">
        <f>IF('D-Zielszenario'!E95="","-",'D-Zielszenario'!E95)</f>
        <v>-</v>
      </c>
    </row>
    <row r="678" spans="1:7">
      <c r="A678" s="454" t="str">
        <f>'D-Zielszenario'!$B$40</f>
        <v>D.9</v>
      </c>
      <c r="B678" s="456" t="str">
        <f>'B-Bestandsanalyse'!$C$45</f>
        <v>Endenergieverbrauch Wärme</v>
      </c>
      <c r="C678" s="454" t="str">
        <f t="shared" si="15"/>
        <v>Wasserstoffderivate</v>
      </c>
      <c r="D678" s="456" t="str">
        <f>'B-Bestandsanalyse'!$E$47</f>
        <v>GHD</v>
      </c>
      <c r="E678" s="456" t="str">
        <f>'B-Bestandsanalyse'!$C$47</f>
        <v>MWh/a</v>
      </c>
      <c r="F678" s="454">
        <f>'D-Zielszenario'!$C$88</f>
        <v>2035</v>
      </c>
      <c r="G678" s="459" t="str">
        <f>IF('D-Zielszenario'!E96="","-",'D-Zielszenario'!E96)</f>
        <v>-</v>
      </c>
    </row>
    <row r="679" spans="1:7">
      <c r="A679" s="454" t="str">
        <f>'D-Zielszenario'!$B$40</f>
        <v>D.9</v>
      </c>
      <c r="B679" s="456" t="str">
        <f>'B-Bestandsanalyse'!$C$45</f>
        <v>Endenergieverbrauch Wärme</v>
      </c>
      <c r="C679" s="454" t="str">
        <f t="shared" si="15"/>
        <v>Grubengas</v>
      </c>
      <c r="D679" s="456" t="str">
        <f>'B-Bestandsanalyse'!$E$47</f>
        <v>GHD</v>
      </c>
      <c r="E679" s="456" t="str">
        <f>'B-Bestandsanalyse'!$C$47</f>
        <v>MWh/a</v>
      </c>
      <c r="F679" s="454">
        <f>'D-Zielszenario'!$C$88</f>
        <v>2035</v>
      </c>
      <c r="G679" s="459" t="str">
        <f>IF('D-Zielszenario'!E97="","-",'D-Zielszenario'!E97)</f>
        <v>-</v>
      </c>
    </row>
    <row r="680" spans="1:7">
      <c r="A680" s="454" t="str">
        <f>'D-Zielszenario'!$B$40</f>
        <v>D.9</v>
      </c>
      <c r="B680" s="456" t="str">
        <f>'B-Bestandsanalyse'!$C$45</f>
        <v>Endenergieverbrauch Wärme</v>
      </c>
      <c r="C680" s="454" t="str">
        <f t="shared" si="15"/>
        <v>Nicht biogener Abfall</v>
      </c>
      <c r="D680" s="456" t="str">
        <f>'B-Bestandsanalyse'!$E$47</f>
        <v>GHD</v>
      </c>
      <c r="E680" s="456" t="str">
        <f>'B-Bestandsanalyse'!$C$47</f>
        <v>MWh/a</v>
      </c>
      <c r="F680" s="454">
        <f>'D-Zielszenario'!$C$88</f>
        <v>2035</v>
      </c>
      <c r="G680" s="459" t="str">
        <f>IF('D-Zielszenario'!E98="","-",'D-Zielszenario'!E98)</f>
        <v>-</v>
      </c>
    </row>
    <row r="681" spans="1:7">
      <c r="A681" s="454" t="str">
        <f>'D-Zielszenario'!$B$40</f>
        <v>D.9</v>
      </c>
      <c r="B681" s="456" t="str">
        <f>'B-Bestandsanalyse'!$C$45</f>
        <v>Endenergieverbrauch Wärme</v>
      </c>
      <c r="C681" s="454" t="str">
        <f t="shared" si="15"/>
        <v>Biogener Abfall</v>
      </c>
      <c r="D681" s="456" t="str">
        <f>'B-Bestandsanalyse'!$E$47</f>
        <v>GHD</v>
      </c>
      <c r="E681" s="456" t="str">
        <f>'B-Bestandsanalyse'!$C$47</f>
        <v>MWh/a</v>
      </c>
      <c r="F681" s="454">
        <f>'D-Zielszenario'!$C$88</f>
        <v>2035</v>
      </c>
      <c r="G681" s="459" t="str">
        <f>IF('D-Zielszenario'!E99="","-",'D-Zielszenario'!E99)</f>
        <v>-</v>
      </c>
    </row>
    <row r="682" spans="1:7">
      <c r="A682" s="454" t="str">
        <f>'D-Zielszenario'!$B$40</f>
        <v>D.9</v>
      </c>
      <c r="B682" s="456" t="str">
        <f>'B-Bestandsanalyse'!$C$45</f>
        <v>Endenergieverbrauch Wärme</v>
      </c>
      <c r="C682" s="454" t="str">
        <f t="shared" si="15"/>
        <v>Abwärme &lt; 60 °C</v>
      </c>
      <c r="D682" s="456" t="str">
        <f>'B-Bestandsanalyse'!$E$47</f>
        <v>GHD</v>
      </c>
      <c r="E682" s="456" t="str">
        <f>'B-Bestandsanalyse'!$C$47</f>
        <v>MWh/a</v>
      </c>
      <c r="F682" s="454">
        <f>'D-Zielszenario'!$C$88</f>
        <v>2035</v>
      </c>
      <c r="G682" s="459" t="str">
        <f>IF('D-Zielszenario'!E100="","-",'D-Zielszenario'!E100)</f>
        <v>-</v>
      </c>
    </row>
    <row r="683" spans="1:7">
      <c r="A683" s="454" t="str">
        <f>'D-Zielszenario'!$B$40</f>
        <v>D.9</v>
      </c>
      <c r="B683" s="456" t="str">
        <f>'B-Bestandsanalyse'!$C$45</f>
        <v>Endenergieverbrauch Wärme</v>
      </c>
      <c r="C683" s="454" t="str">
        <f t="shared" si="15"/>
        <v>Abwärme 60 bis 110 °C</v>
      </c>
      <c r="D683" s="456" t="str">
        <f>'B-Bestandsanalyse'!$E$47</f>
        <v>GHD</v>
      </c>
      <c r="E683" s="456" t="str">
        <f>'B-Bestandsanalyse'!$C$47</f>
        <v>MWh/a</v>
      </c>
      <c r="F683" s="454">
        <f>'D-Zielszenario'!$C$88</f>
        <v>2035</v>
      </c>
      <c r="G683" s="459" t="str">
        <f>IF('D-Zielszenario'!E101="","-",'D-Zielszenario'!E101)</f>
        <v>-</v>
      </c>
    </row>
    <row r="684" spans="1:7">
      <c r="A684" s="454" t="str">
        <f>'D-Zielszenario'!$B$40</f>
        <v>D.9</v>
      </c>
      <c r="B684" s="456" t="str">
        <f>'B-Bestandsanalyse'!$C$45</f>
        <v>Endenergieverbrauch Wärme</v>
      </c>
      <c r="C684" s="454" t="str">
        <f t="shared" si="15"/>
        <v>Abwärme &gt;= 110 °C</v>
      </c>
      <c r="D684" s="456" t="str">
        <f>'B-Bestandsanalyse'!$E$47</f>
        <v>GHD</v>
      </c>
      <c r="E684" s="456" t="str">
        <f>'B-Bestandsanalyse'!$C$47</f>
        <v>MWh/a</v>
      </c>
      <c r="F684" s="454">
        <f>'D-Zielszenario'!$C$88</f>
        <v>2035</v>
      </c>
      <c r="G684" s="459" t="str">
        <f>IF('D-Zielszenario'!E102="","-",'D-Zielszenario'!E102)</f>
        <v>-</v>
      </c>
    </row>
    <row r="685" spans="1:7">
      <c r="A685" s="454" t="str">
        <f>'D-Zielszenario'!$B$40</f>
        <v>D.9</v>
      </c>
      <c r="B685" s="456" t="str">
        <f>'B-Bestandsanalyse'!$C$45</f>
        <v>Endenergieverbrauch Wärme</v>
      </c>
      <c r="C685" s="454" t="str">
        <f t="shared" si="15"/>
        <v>feste Biomasse (ohne Altholz)</v>
      </c>
      <c r="D685" s="456" t="str">
        <f>'B-Bestandsanalyse'!$E$47</f>
        <v>GHD</v>
      </c>
      <c r="E685" s="456" t="str">
        <f>'B-Bestandsanalyse'!$C$47</f>
        <v>MWh/a</v>
      </c>
      <c r="F685" s="454">
        <f>'D-Zielszenario'!$C$88</f>
        <v>2035</v>
      </c>
      <c r="G685" s="459" t="str">
        <f>IF('D-Zielszenario'!E103="","-",'D-Zielszenario'!E103)</f>
        <v>-</v>
      </c>
    </row>
    <row r="686" spans="1:7">
      <c r="A686" s="454" t="str">
        <f>'D-Zielszenario'!$B$40</f>
        <v>D.9</v>
      </c>
      <c r="B686" s="456" t="str">
        <f>'B-Bestandsanalyse'!$C$45</f>
        <v>Endenergieverbrauch Wärme</v>
      </c>
      <c r="C686" s="454" t="str">
        <f t="shared" si="15"/>
        <v>Altholz</v>
      </c>
      <c r="D686" s="456" t="str">
        <f>'B-Bestandsanalyse'!$E$47</f>
        <v>GHD</v>
      </c>
      <c r="E686" s="456" t="str">
        <f>'B-Bestandsanalyse'!$C$47</f>
        <v>MWh/a</v>
      </c>
      <c r="F686" s="454">
        <f>'D-Zielszenario'!$C$88</f>
        <v>2035</v>
      </c>
      <c r="G686" s="459" t="str">
        <f>IF('D-Zielszenario'!E104="","-",'D-Zielszenario'!E104)</f>
        <v>-</v>
      </c>
    </row>
    <row r="687" spans="1:7">
      <c r="A687" s="454" t="str">
        <f>'D-Zielszenario'!$B$40</f>
        <v>D.9</v>
      </c>
      <c r="B687" s="456" t="str">
        <f>'B-Bestandsanalyse'!$C$45</f>
        <v>Endenergieverbrauch Wärme</v>
      </c>
      <c r="C687" s="454" t="str">
        <f t="shared" si="15"/>
        <v>Biogas</v>
      </c>
      <c r="D687" s="456" t="str">
        <f>'B-Bestandsanalyse'!$E$47</f>
        <v>GHD</v>
      </c>
      <c r="E687" s="456" t="str">
        <f>'B-Bestandsanalyse'!$C$47</f>
        <v>MWh/a</v>
      </c>
      <c r="F687" s="454">
        <f>'D-Zielszenario'!$C$88</f>
        <v>2035</v>
      </c>
      <c r="G687" s="459" t="str">
        <f>IF('D-Zielszenario'!E105="","-",'D-Zielszenario'!E105)</f>
        <v>-</v>
      </c>
    </row>
    <row r="688" spans="1:7">
      <c r="A688" s="454" t="str">
        <f>'D-Zielszenario'!$B$40</f>
        <v>D.9</v>
      </c>
      <c r="B688" s="456" t="str">
        <f>'B-Bestandsanalyse'!$C$45</f>
        <v>Endenergieverbrauch Wärme</v>
      </c>
      <c r="C688" s="454" t="str">
        <f t="shared" si="15"/>
        <v>Biomethan</v>
      </c>
      <c r="D688" s="456" t="str">
        <f>'B-Bestandsanalyse'!$E$47</f>
        <v>GHD</v>
      </c>
      <c r="E688" s="456" t="str">
        <f>'B-Bestandsanalyse'!$C$47</f>
        <v>MWh/a</v>
      </c>
      <c r="F688" s="454">
        <f>'D-Zielszenario'!$C$88</f>
        <v>2035</v>
      </c>
      <c r="G688" s="459" t="str">
        <f>IF('D-Zielszenario'!E106="","-",'D-Zielszenario'!E106)</f>
        <v>-</v>
      </c>
    </row>
    <row r="689" spans="1:7">
      <c r="A689" s="454" t="str">
        <f>'D-Zielszenario'!$B$40</f>
        <v>D.9</v>
      </c>
      <c r="B689" s="456" t="str">
        <f>'B-Bestandsanalyse'!$C$45</f>
        <v>Endenergieverbrauch Wärme</v>
      </c>
      <c r="C689" s="454" t="str">
        <f t="shared" si="15"/>
        <v>Deponiegas</v>
      </c>
      <c r="D689" s="456" t="str">
        <f>'B-Bestandsanalyse'!$E$47</f>
        <v>GHD</v>
      </c>
      <c r="E689" s="456" t="str">
        <f>'B-Bestandsanalyse'!$C$47</f>
        <v>MWh/a</v>
      </c>
      <c r="F689" s="454">
        <f>'D-Zielszenario'!$C$88</f>
        <v>2035</v>
      </c>
      <c r="G689" s="459" t="str">
        <f>IF('D-Zielszenario'!E107="","-",'D-Zielszenario'!E107)</f>
        <v>-</v>
      </c>
    </row>
    <row r="690" spans="1:7">
      <c r="A690" s="454" t="str">
        <f>'D-Zielszenario'!$B$40</f>
        <v>D.9</v>
      </c>
      <c r="B690" s="456" t="str">
        <f>'B-Bestandsanalyse'!$C$45</f>
        <v>Endenergieverbrauch Wärme</v>
      </c>
      <c r="C690" s="454" t="str">
        <f t="shared" si="15"/>
        <v>Klärgas</v>
      </c>
      <c r="D690" s="456" t="str">
        <f>'B-Bestandsanalyse'!$E$47</f>
        <v>GHD</v>
      </c>
      <c r="E690" s="456" t="str">
        <f>'B-Bestandsanalyse'!$C$47</f>
        <v>MWh/a</v>
      </c>
      <c r="F690" s="454">
        <f>'D-Zielszenario'!$C$88</f>
        <v>2035</v>
      </c>
      <c r="G690" s="459" t="str">
        <f>IF('D-Zielszenario'!E108="","-",'D-Zielszenario'!E108)</f>
        <v>-</v>
      </c>
    </row>
    <row r="691" spans="1:7">
      <c r="A691" s="454" t="str">
        <f>'D-Zielszenario'!$B$40</f>
        <v>D.9</v>
      </c>
      <c r="B691" s="456" t="str">
        <f>'B-Bestandsanalyse'!$C$45</f>
        <v>Endenergieverbrauch Wärme</v>
      </c>
      <c r="C691" s="454" t="str">
        <f t="shared" si="15"/>
        <v>Flüssige Biomasse</v>
      </c>
      <c r="D691" s="456" t="str">
        <f>'B-Bestandsanalyse'!$E$47</f>
        <v>GHD</v>
      </c>
      <c r="E691" s="456" t="str">
        <f>'B-Bestandsanalyse'!$C$47</f>
        <v>MWh/a</v>
      </c>
      <c r="F691" s="454">
        <f>'D-Zielszenario'!$C$88</f>
        <v>2035</v>
      </c>
      <c r="G691" s="459" t="str">
        <f>IF('D-Zielszenario'!E109="","-",'D-Zielszenario'!E109)</f>
        <v>-</v>
      </c>
    </row>
    <row r="692" spans="1:7">
      <c r="A692" s="454" t="str">
        <f>'D-Zielszenario'!$B$40</f>
        <v>D.9</v>
      </c>
      <c r="B692" s="456" t="str">
        <f>'B-Bestandsanalyse'!$C$45</f>
        <v>Endenergieverbrauch Wärme</v>
      </c>
      <c r="C692" s="454" t="str">
        <f t="shared" si="15"/>
        <v>Strom Wärmepumpe</v>
      </c>
      <c r="D692" s="456" t="str">
        <f>'B-Bestandsanalyse'!$E$47</f>
        <v>GHD</v>
      </c>
      <c r="E692" s="456" t="str">
        <f>'B-Bestandsanalyse'!$C$47</f>
        <v>MWh/a</v>
      </c>
      <c r="F692" s="454">
        <f>'D-Zielszenario'!$C$88</f>
        <v>2035</v>
      </c>
      <c r="G692" s="459" t="str">
        <f>IF('D-Zielszenario'!E110="","-",'D-Zielszenario'!E110)</f>
        <v>-</v>
      </c>
    </row>
    <row r="693" spans="1:7">
      <c r="A693" s="454" t="str">
        <f>'D-Zielszenario'!$B$40</f>
        <v>D.9</v>
      </c>
      <c r="B693" s="456" t="str">
        <f>'B-Bestandsanalyse'!$C$45</f>
        <v>Endenergieverbrauch Wärme</v>
      </c>
      <c r="C693" s="454" t="str">
        <f t="shared" si="15"/>
        <v>Strom Direktheizung</v>
      </c>
      <c r="D693" s="456" t="str">
        <f>'B-Bestandsanalyse'!$E$47</f>
        <v>GHD</v>
      </c>
      <c r="E693" s="456" t="str">
        <f>'B-Bestandsanalyse'!$C$47</f>
        <v>MWh/a</v>
      </c>
      <c r="F693" s="454">
        <f>'D-Zielszenario'!$C$88</f>
        <v>2035</v>
      </c>
      <c r="G693" s="459" t="str">
        <f>IF('D-Zielszenario'!E111="","-",'D-Zielszenario'!E111)</f>
        <v>-</v>
      </c>
    </row>
    <row r="694" spans="1:7">
      <c r="A694" s="454" t="str">
        <f>'D-Zielszenario'!$B$40</f>
        <v>D.9</v>
      </c>
      <c r="B694" s="456" t="str">
        <f>'B-Bestandsanalyse'!$C$45</f>
        <v>Endenergieverbrauch Wärme</v>
      </c>
      <c r="C694" s="454" t="str">
        <f t="shared" si="15"/>
        <v>Solarthermie Dach-Anlagen</v>
      </c>
      <c r="D694" s="456" t="str">
        <f>'B-Bestandsanalyse'!$E$47</f>
        <v>GHD</v>
      </c>
      <c r="E694" s="456" t="str">
        <f>'B-Bestandsanalyse'!$C$47</f>
        <v>MWh/a</v>
      </c>
      <c r="F694" s="454">
        <f>'D-Zielszenario'!$C$88</f>
        <v>2035</v>
      </c>
      <c r="G694" s="459" t="str">
        <f>IF('D-Zielszenario'!E112="","-",'D-Zielszenario'!E112)</f>
        <v>-</v>
      </c>
    </row>
    <row r="695" spans="1:7">
      <c r="A695" s="454" t="str">
        <f>'D-Zielszenario'!$B$40</f>
        <v>D.9</v>
      </c>
      <c r="B695" s="456" t="str">
        <f>'B-Bestandsanalyse'!$C$45</f>
        <v>Endenergieverbrauch Wärme</v>
      </c>
      <c r="C695" s="454" t="str">
        <f t="shared" si="15"/>
        <v>Solarthermie Freiflächenanlagen</v>
      </c>
      <c r="D695" s="456" t="str">
        <f>'B-Bestandsanalyse'!$E$47</f>
        <v>GHD</v>
      </c>
      <c r="E695" s="456" t="str">
        <f>'B-Bestandsanalyse'!$C$47</f>
        <v>MWh/a</v>
      </c>
      <c r="F695" s="454">
        <f>'D-Zielszenario'!$C$88</f>
        <v>2035</v>
      </c>
      <c r="G695" s="459" t="str">
        <f>IF('D-Zielszenario'!E113="","-",'D-Zielszenario'!E113)</f>
        <v>-</v>
      </c>
    </row>
    <row r="696" spans="1:7">
      <c r="A696" s="454" t="str">
        <f>'D-Zielszenario'!$B$40</f>
        <v>D.9</v>
      </c>
      <c r="B696" s="456" t="str">
        <f>'B-Bestandsanalyse'!$C$45</f>
        <v>Endenergieverbrauch Wärme</v>
      </c>
      <c r="C696" s="454" t="str">
        <f t="shared" si="15"/>
        <v>Oberflächennahe Geothermie</v>
      </c>
      <c r="D696" s="456" t="str">
        <f>'B-Bestandsanalyse'!$E$47</f>
        <v>GHD</v>
      </c>
      <c r="E696" s="456" t="str">
        <f>'B-Bestandsanalyse'!$C$47</f>
        <v>MWh/a</v>
      </c>
      <c r="F696" s="454">
        <f>'D-Zielszenario'!$C$88</f>
        <v>2035</v>
      </c>
      <c r="G696" s="459" t="str">
        <f>IF('D-Zielszenario'!E114="","-",'D-Zielszenario'!E114)</f>
        <v>-</v>
      </c>
    </row>
    <row r="697" spans="1:7">
      <c r="A697" s="454" t="str">
        <f>'D-Zielszenario'!$B$40</f>
        <v>D.9</v>
      </c>
      <c r="B697" s="456" t="str">
        <f>'B-Bestandsanalyse'!$C$45</f>
        <v>Endenergieverbrauch Wärme</v>
      </c>
      <c r="C697" s="454" t="str">
        <f t="shared" si="15"/>
        <v>Tiefe Geothermie</v>
      </c>
      <c r="D697" s="456" t="str">
        <f>'B-Bestandsanalyse'!$E$47</f>
        <v>GHD</v>
      </c>
      <c r="E697" s="456" t="str">
        <f>'B-Bestandsanalyse'!$C$47</f>
        <v>MWh/a</v>
      </c>
      <c r="F697" s="454">
        <f>'D-Zielszenario'!$C$88</f>
        <v>2035</v>
      </c>
      <c r="G697" s="459" t="str">
        <f>IF('D-Zielszenario'!E115="","-",'D-Zielszenario'!E115)</f>
        <v>-</v>
      </c>
    </row>
    <row r="698" spans="1:7">
      <c r="A698" s="454" t="str">
        <f>'D-Zielszenario'!$B$40</f>
        <v>D.9</v>
      </c>
      <c r="B698" s="456" t="str">
        <f>'B-Bestandsanalyse'!$C$45</f>
        <v>Endenergieverbrauch Wärme</v>
      </c>
      <c r="C698" s="454" t="str">
        <f t="shared" si="15"/>
        <v>Oberflächengewässern</v>
      </c>
      <c r="D698" s="456" t="str">
        <f>'B-Bestandsanalyse'!$E$47</f>
        <v>GHD</v>
      </c>
      <c r="E698" s="456" t="str">
        <f>'B-Bestandsanalyse'!$C$47</f>
        <v>MWh/a</v>
      </c>
      <c r="F698" s="454">
        <f>'D-Zielszenario'!$C$88</f>
        <v>2035</v>
      </c>
      <c r="G698" s="459" t="str">
        <f>IF('D-Zielszenario'!E116="","-",'D-Zielszenario'!E116)</f>
        <v>-</v>
      </c>
    </row>
    <row r="699" spans="1:7">
      <c r="A699" s="454" t="str">
        <f>'D-Zielszenario'!$B$40</f>
        <v>D.9</v>
      </c>
      <c r="B699" s="456" t="str">
        <f>'B-Bestandsanalyse'!$C$45</f>
        <v>Endenergieverbrauch Wärme</v>
      </c>
      <c r="C699" s="454" t="str">
        <f t="shared" si="15"/>
        <v>Grubenwasser</v>
      </c>
      <c r="D699" s="456" t="str">
        <f>'B-Bestandsanalyse'!$E$47</f>
        <v>GHD</v>
      </c>
      <c r="E699" s="456" t="str">
        <f>'B-Bestandsanalyse'!$C$47</f>
        <v>MWh/a</v>
      </c>
      <c r="F699" s="454">
        <f>'D-Zielszenario'!$C$88</f>
        <v>2035</v>
      </c>
      <c r="G699" s="459" t="str">
        <f>IF('D-Zielszenario'!E117="","-",'D-Zielszenario'!E117)</f>
        <v>-</v>
      </c>
    </row>
    <row r="700" spans="1:7">
      <c r="A700" s="454" t="str">
        <f>'D-Zielszenario'!$B$40</f>
        <v>D.9</v>
      </c>
      <c r="B700" s="456" t="str">
        <f>'B-Bestandsanalyse'!$C$45</f>
        <v>Endenergieverbrauch Wärme</v>
      </c>
      <c r="C700" s="454" t="str">
        <f t="shared" si="15"/>
        <v>Luft</v>
      </c>
      <c r="D700" s="456" t="str">
        <f>'B-Bestandsanalyse'!$E$47</f>
        <v>GHD</v>
      </c>
      <c r="E700" s="456" t="str">
        <f>'B-Bestandsanalyse'!$C$47</f>
        <v>MWh/a</v>
      </c>
      <c r="F700" s="454">
        <f>'D-Zielszenario'!$C$88</f>
        <v>2035</v>
      </c>
      <c r="G700" s="459" t="str">
        <f>IF('D-Zielszenario'!E118="","-",'D-Zielszenario'!E118)</f>
        <v>-</v>
      </c>
    </row>
    <row r="701" spans="1:7">
      <c r="A701" s="454" t="str">
        <f>'D-Zielszenario'!$B$40</f>
        <v>D.9</v>
      </c>
      <c r="B701" s="456" t="str">
        <f>'B-Bestandsanalyse'!$C$45</f>
        <v>Endenergieverbrauch Wärme</v>
      </c>
      <c r="C701" s="454" t="str">
        <f t="shared" si="15"/>
        <v>Abwasser</v>
      </c>
      <c r="D701" s="456" t="str">
        <f>'B-Bestandsanalyse'!$E$47</f>
        <v>GHD</v>
      </c>
      <c r="E701" s="456" t="str">
        <f>'B-Bestandsanalyse'!$C$47</f>
        <v>MWh/a</v>
      </c>
      <c r="F701" s="454">
        <f>'D-Zielszenario'!$C$88</f>
        <v>2035</v>
      </c>
      <c r="G701" s="459" t="str">
        <f>IF('D-Zielszenario'!E119="","-",'D-Zielszenario'!E119)</f>
        <v>-</v>
      </c>
    </row>
    <row r="702" spans="1:7">
      <c r="A702" s="454" t="str">
        <f>'D-Zielszenario'!$B$40</f>
        <v>D.9</v>
      </c>
      <c r="B702" s="456" t="str">
        <f>'B-Bestandsanalyse'!$C$45</f>
        <v>Endenergieverbrauch Wärme</v>
      </c>
      <c r="C702" s="454" t="str">
        <f t="shared" si="15"/>
        <v>Sonstige fossile Brennstoffe</v>
      </c>
      <c r="D702" s="456" t="str">
        <f>'B-Bestandsanalyse'!$E$47</f>
        <v>GHD</v>
      </c>
      <c r="E702" s="456" t="str">
        <f>'B-Bestandsanalyse'!$C$47</f>
        <v>MWh/a</v>
      </c>
      <c r="F702" s="454">
        <f>'D-Zielszenario'!$C$88</f>
        <v>2035</v>
      </c>
      <c r="G702" s="459" t="str">
        <f>IF('D-Zielszenario'!E120="","-",'D-Zielszenario'!E120)</f>
        <v>-</v>
      </c>
    </row>
    <row r="703" spans="1:7">
      <c r="A703" s="454" t="str">
        <f>'D-Zielszenario'!$B$40</f>
        <v>D.9</v>
      </c>
      <c r="B703" s="456" t="str">
        <f>'B-Bestandsanalyse'!$C$45</f>
        <v>Endenergieverbrauch Wärme</v>
      </c>
      <c r="C703" s="454" t="str">
        <f t="shared" si="15"/>
        <v>Sonstige erneuerbare Energien</v>
      </c>
      <c r="D703" s="456" t="str">
        <f>'B-Bestandsanalyse'!$E$47</f>
        <v>GHD</v>
      </c>
      <c r="E703" s="456" t="str">
        <f>'B-Bestandsanalyse'!$C$47</f>
        <v>MWh/a</v>
      </c>
      <c r="F703" s="454">
        <f>'D-Zielszenario'!$C$88</f>
        <v>2035</v>
      </c>
      <c r="G703" s="459" t="str">
        <f>IF('D-Zielszenario'!E121="","-",'D-Zielszenario'!E121)</f>
        <v>-</v>
      </c>
    </row>
    <row r="704" spans="1:7">
      <c r="A704" s="454" t="str">
        <f>'D-Zielszenario'!$B$40</f>
        <v>D.9</v>
      </c>
      <c r="B704" s="456" t="str">
        <f>'B-Bestandsanalyse'!$C$45</f>
        <v>Endenergieverbrauch Wärme</v>
      </c>
      <c r="C704" s="454"/>
      <c r="D704" s="456" t="str">
        <f>'B-Bestandsanalyse'!$E$47</f>
        <v>GHD</v>
      </c>
      <c r="E704" s="456" t="str">
        <f>'B-Bestandsanalyse'!$C$47</f>
        <v>MWh/a</v>
      </c>
      <c r="F704" s="454">
        <f>'D-Zielszenario'!$C$88</f>
        <v>2035</v>
      </c>
      <c r="G704" s="459">
        <f>IF('D-Zielszenario'!E122="","-",'D-Zielszenario'!E122)</f>
        <v>0</v>
      </c>
    </row>
    <row r="705" spans="1:7">
      <c r="A705" s="454" t="str">
        <f>'D-Zielszenario'!$B$40</f>
        <v>D.9</v>
      </c>
      <c r="B705" s="456" t="str">
        <f>'B-Bestandsanalyse'!$C$45</f>
        <v>Endenergieverbrauch Wärme</v>
      </c>
      <c r="C705" s="454" t="str">
        <f t="shared" ref="C705:C736" si="16">C540</f>
        <v>Braunkohle</v>
      </c>
      <c r="D705" s="456" t="str">
        <f>'B-Bestandsanalyse'!$F$47</f>
        <v>öffentliche Liegenschaften</v>
      </c>
      <c r="E705" s="456" t="str">
        <f>'B-Bestandsanalyse'!$C$47</f>
        <v>MWh/a</v>
      </c>
      <c r="F705" s="454">
        <f>'D-Zielszenario'!$C$88</f>
        <v>2035</v>
      </c>
      <c r="G705" s="459" t="str">
        <f>IF('D-Zielszenario'!F90="","-",'D-Zielszenario'!F90)</f>
        <v>-</v>
      </c>
    </row>
    <row r="706" spans="1:7">
      <c r="A706" s="454" t="str">
        <f>'D-Zielszenario'!$B$40</f>
        <v>D.9</v>
      </c>
      <c r="B706" s="456" t="str">
        <f>'B-Bestandsanalyse'!$C$45</f>
        <v>Endenergieverbrauch Wärme</v>
      </c>
      <c r="C706" s="454" t="str">
        <f t="shared" si="16"/>
        <v>Steinkohle</v>
      </c>
      <c r="D706" s="456" t="str">
        <f>'B-Bestandsanalyse'!$F$47</f>
        <v>öffentliche Liegenschaften</v>
      </c>
      <c r="E706" s="456" t="str">
        <f>'B-Bestandsanalyse'!$C$47</f>
        <v>MWh/a</v>
      </c>
      <c r="F706" s="454">
        <f>'D-Zielszenario'!$C$88</f>
        <v>2035</v>
      </c>
      <c r="G706" s="459" t="str">
        <f>IF('D-Zielszenario'!F91="","-",'D-Zielszenario'!F91)</f>
        <v>-</v>
      </c>
    </row>
    <row r="707" spans="1:7">
      <c r="A707" s="454" t="str">
        <f>'D-Zielszenario'!$B$40</f>
        <v>D.9</v>
      </c>
      <c r="B707" s="456" t="str">
        <f>'B-Bestandsanalyse'!$C$45</f>
        <v>Endenergieverbrauch Wärme</v>
      </c>
      <c r="C707" s="454" t="str">
        <f t="shared" si="16"/>
        <v>Erdgas</v>
      </c>
      <c r="D707" s="456" t="str">
        <f>'B-Bestandsanalyse'!$F$47</f>
        <v>öffentliche Liegenschaften</v>
      </c>
      <c r="E707" s="456" t="str">
        <f>'B-Bestandsanalyse'!$C$47</f>
        <v>MWh/a</v>
      </c>
      <c r="F707" s="454">
        <f>'D-Zielszenario'!$C$88</f>
        <v>2035</v>
      </c>
      <c r="G707" s="459" t="str">
        <f>IF('D-Zielszenario'!F92="","-",'D-Zielszenario'!F92)</f>
        <v>-</v>
      </c>
    </row>
    <row r="708" spans="1:7">
      <c r="A708" s="454" t="str">
        <f>'D-Zielszenario'!$B$40</f>
        <v>D.9</v>
      </c>
      <c r="B708" s="456" t="str">
        <f>'B-Bestandsanalyse'!$C$45</f>
        <v>Endenergieverbrauch Wärme</v>
      </c>
      <c r="C708" s="454" t="str">
        <f t="shared" si="16"/>
        <v>Flüssiggas</v>
      </c>
      <c r="D708" s="456" t="str">
        <f>'B-Bestandsanalyse'!$F$47</f>
        <v>öffentliche Liegenschaften</v>
      </c>
      <c r="E708" s="456" t="str">
        <f>'B-Bestandsanalyse'!$C$47</f>
        <v>MWh/a</v>
      </c>
      <c r="F708" s="454">
        <f>'D-Zielszenario'!$C$88</f>
        <v>2035</v>
      </c>
      <c r="G708" s="459" t="str">
        <f>IF('D-Zielszenario'!F93="","-",'D-Zielszenario'!F93)</f>
        <v>-</v>
      </c>
    </row>
    <row r="709" spans="1:7">
      <c r="A709" s="454" t="str">
        <f>'D-Zielszenario'!$B$40</f>
        <v>D.9</v>
      </c>
      <c r="B709" s="456" t="str">
        <f>'B-Bestandsanalyse'!$C$45</f>
        <v>Endenergieverbrauch Wärme</v>
      </c>
      <c r="C709" s="454" t="str">
        <f t="shared" si="16"/>
        <v>Heizöl</v>
      </c>
      <c r="D709" s="456" t="str">
        <f>'B-Bestandsanalyse'!$F$47</f>
        <v>öffentliche Liegenschaften</v>
      </c>
      <c r="E709" s="456" t="str">
        <f>'B-Bestandsanalyse'!$C$47</f>
        <v>MWh/a</v>
      </c>
      <c r="F709" s="454">
        <f>'D-Zielszenario'!$C$88</f>
        <v>2035</v>
      </c>
      <c r="G709" s="459" t="str">
        <f>IF('D-Zielszenario'!F94="","-",'D-Zielszenario'!F94)</f>
        <v>-</v>
      </c>
    </row>
    <row r="710" spans="1:7">
      <c r="A710" s="454" t="str">
        <f>'D-Zielszenario'!$B$40</f>
        <v>D.9</v>
      </c>
      <c r="B710" s="456" t="str">
        <f>'B-Bestandsanalyse'!$C$45</f>
        <v>Endenergieverbrauch Wärme</v>
      </c>
      <c r="C710" s="454" t="str">
        <f t="shared" si="16"/>
        <v>Wasserstoff</v>
      </c>
      <c r="D710" s="456" t="str">
        <f>'B-Bestandsanalyse'!$F$47</f>
        <v>öffentliche Liegenschaften</v>
      </c>
      <c r="E710" s="456" t="str">
        <f>'B-Bestandsanalyse'!$C$47</f>
        <v>MWh/a</v>
      </c>
      <c r="F710" s="454">
        <f>'D-Zielszenario'!$C$88</f>
        <v>2035</v>
      </c>
      <c r="G710" s="459" t="str">
        <f>IF('D-Zielszenario'!F95="","-",'D-Zielszenario'!F95)</f>
        <v>-</v>
      </c>
    </row>
    <row r="711" spans="1:7">
      <c r="A711" s="454" t="str">
        <f>'D-Zielszenario'!$B$40</f>
        <v>D.9</v>
      </c>
      <c r="B711" s="456" t="str">
        <f>'B-Bestandsanalyse'!$C$45</f>
        <v>Endenergieverbrauch Wärme</v>
      </c>
      <c r="C711" s="454" t="str">
        <f t="shared" si="16"/>
        <v>Wasserstoffderivate</v>
      </c>
      <c r="D711" s="456" t="str">
        <f>'B-Bestandsanalyse'!$F$47</f>
        <v>öffentliche Liegenschaften</v>
      </c>
      <c r="E711" s="456" t="str">
        <f>'B-Bestandsanalyse'!$C$47</f>
        <v>MWh/a</v>
      </c>
      <c r="F711" s="454">
        <f>'D-Zielszenario'!$C$88</f>
        <v>2035</v>
      </c>
      <c r="G711" s="459" t="str">
        <f>IF('D-Zielszenario'!F96="","-",'D-Zielszenario'!F96)</f>
        <v>-</v>
      </c>
    </row>
    <row r="712" spans="1:7">
      <c r="A712" s="454" t="str">
        <f>'D-Zielszenario'!$B$40</f>
        <v>D.9</v>
      </c>
      <c r="B712" s="456" t="str">
        <f>'B-Bestandsanalyse'!$C$45</f>
        <v>Endenergieverbrauch Wärme</v>
      </c>
      <c r="C712" s="454" t="str">
        <f t="shared" si="16"/>
        <v>Grubengas</v>
      </c>
      <c r="D712" s="456" t="str">
        <f>'B-Bestandsanalyse'!$F$47</f>
        <v>öffentliche Liegenschaften</v>
      </c>
      <c r="E712" s="456" t="str">
        <f>'B-Bestandsanalyse'!$C$47</f>
        <v>MWh/a</v>
      </c>
      <c r="F712" s="454">
        <f>'D-Zielszenario'!$C$88</f>
        <v>2035</v>
      </c>
      <c r="G712" s="459" t="str">
        <f>IF('D-Zielszenario'!F97="","-",'D-Zielszenario'!F97)</f>
        <v>-</v>
      </c>
    </row>
    <row r="713" spans="1:7">
      <c r="A713" s="454" t="str">
        <f>'D-Zielszenario'!$B$40</f>
        <v>D.9</v>
      </c>
      <c r="B713" s="456" t="str">
        <f>'B-Bestandsanalyse'!$C$45</f>
        <v>Endenergieverbrauch Wärme</v>
      </c>
      <c r="C713" s="454" t="str">
        <f t="shared" si="16"/>
        <v>Nicht biogener Abfall</v>
      </c>
      <c r="D713" s="456" t="str">
        <f>'B-Bestandsanalyse'!$F$47</f>
        <v>öffentliche Liegenschaften</v>
      </c>
      <c r="E713" s="456" t="str">
        <f>'B-Bestandsanalyse'!$C$47</f>
        <v>MWh/a</v>
      </c>
      <c r="F713" s="454">
        <f>'D-Zielszenario'!$C$88</f>
        <v>2035</v>
      </c>
      <c r="G713" s="459" t="str">
        <f>IF('D-Zielszenario'!F98="","-",'D-Zielszenario'!F98)</f>
        <v>-</v>
      </c>
    </row>
    <row r="714" spans="1:7">
      <c r="A714" s="454" t="str">
        <f>'D-Zielszenario'!$B$40</f>
        <v>D.9</v>
      </c>
      <c r="B714" s="456" t="str">
        <f>'B-Bestandsanalyse'!$C$45</f>
        <v>Endenergieverbrauch Wärme</v>
      </c>
      <c r="C714" s="454" t="str">
        <f t="shared" si="16"/>
        <v>Biogener Abfall</v>
      </c>
      <c r="D714" s="456" t="str">
        <f>'B-Bestandsanalyse'!$F$47</f>
        <v>öffentliche Liegenschaften</v>
      </c>
      <c r="E714" s="456" t="str">
        <f>'B-Bestandsanalyse'!$C$47</f>
        <v>MWh/a</v>
      </c>
      <c r="F714" s="454">
        <f>'D-Zielszenario'!$C$88</f>
        <v>2035</v>
      </c>
      <c r="G714" s="459" t="str">
        <f>IF('D-Zielszenario'!F99="","-",'D-Zielszenario'!F99)</f>
        <v>-</v>
      </c>
    </row>
    <row r="715" spans="1:7">
      <c r="A715" s="454" t="str">
        <f>'D-Zielszenario'!$B$40</f>
        <v>D.9</v>
      </c>
      <c r="B715" s="456" t="str">
        <f>'B-Bestandsanalyse'!$C$45</f>
        <v>Endenergieverbrauch Wärme</v>
      </c>
      <c r="C715" s="454" t="str">
        <f t="shared" si="16"/>
        <v>Abwärme &lt; 60 °C</v>
      </c>
      <c r="D715" s="456" t="str">
        <f>'B-Bestandsanalyse'!$F$47</f>
        <v>öffentliche Liegenschaften</v>
      </c>
      <c r="E715" s="456" t="str">
        <f>'B-Bestandsanalyse'!$C$47</f>
        <v>MWh/a</v>
      </c>
      <c r="F715" s="454">
        <f>'D-Zielszenario'!$C$88</f>
        <v>2035</v>
      </c>
      <c r="G715" s="459" t="str">
        <f>IF('D-Zielszenario'!F100="","-",'D-Zielszenario'!F100)</f>
        <v>-</v>
      </c>
    </row>
    <row r="716" spans="1:7">
      <c r="A716" s="454" t="str">
        <f>'D-Zielszenario'!$B$40</f>
        <v>D.9</v>
      </c>
      <c r="B716" s="456" t="str">
        <f>'B-Bestandsanalyse'!$C$45</f>
        <v>Endenergieverbrauch Wärme</v>
      </c>
      <c r="C716" s="454" t="str">
        <f t="shared" si="16"/>
        <v>Abwärme 60 bis 110 °C</v>
      </c>
      <c r="D716" s="456" t="str">
        <f>'B-Bestandsanalyse'!$F$47</f>
        <v>öffentliche Liegenschaften</v>
      </c>
      <c r="E716" s="456" t="str">
        <f>'B-Bestandsanalyse'!$C$47</f>
        <v>MWh/a</v>
      </c>
      <c r="F716" s="454">
        <f>'D-Zielszenario'!$C$88</f>
        <v>2035</v>
      </c>
      <c r="G716" s="459" t="str">
        <f>IF('D-Zielszenario'!F101="","-",'D-Zielszenario'!F101)</f>
        <v>-</v>
      </c>
    </row>
    <row r="717" spans="1:7">
      <c r="A717" s="454" t="str">
        <f>'D-Zielszenario'!$B$40</f>
        <v>D.9</v>
      </c>
      <c r="B717" s="456" t="str">
        <f>'B-Bestandsanalyse'!$C$45</f>
        <v>Endenergieverbrauch Wärme</v>
      </c>
      <c r="C717" s="454" t="str">
        <f t="shared" si="16"/>
        <v>Abwärme &gt;= 110 °C</v>
      </c>
      <c r="D717" s="456" t="str">
        <f>'B-Bestandsanalyse'!$F$47</f>
        <v>öffentliche Liegenschaften</v>
      </c>
      <c r="E717" s="456" t="str">
        <f>'B-Bestandsanalyse'!$C$47</f>
        <v>MWh/a</v>
      </c>
      <c r="F717" s="454">
        <f>'D-Zielszenario'!$C$88</f>
        <v>2035</v>
      </c>
      <c r="G717" s="459" t="str">
        <f>IF('D-Zielszenario'!F102="","-",'D-Zielszenario'!F102)</f>
        <v>-</v>
      </c>
    </row>
    <row r="718" spans="1:7">
      <c r="A718" s="454" t="str">
        <f>'D-Zielszenario'!$B$40</f>
        <v>D.9</v>
      </c>
      <c r="B718" s="456" t="str">
        <f>'B-Bestandsanalyse'!$C$45</f>
        <v>Endenergieverbrauch Wärme</v>
      </c>
      <c r="C718" s="454" t="str">
        <f t="shared" si="16"/>
        <v>feste Biomasse (ohne Altholz)</v>
      </c>
      <c r="D718" s="456" t="str">
        <f>'B-Bestandsanalyse'!$F$47</f>
        <v>öffentliche Liegenschaften</v>
      </c>
      <c r="E718" s="456" t="str">
        <f>'B-Bestandsanalyse'!$C$47</f>
        <v>MWh/a</v>
      </c>
      <c r="F718" s="454">
        <f>'D-Zielszenario'!$C$88</f>
        <v>2035</v>
      </c>
      <c r="G718" s="459" t="str">
        <f>IF('D-Zielszenario'!F103="","-",'D-Zielszenario'!F103)</f>
        <v>-</v>
      </c>
    </row>
    <row r="719" spans="1:7">
      <c r="A719" s="454" t="str">
        <f>'D-Zielszenario'!$B$40</f>
        <v>D.9</v>
      </c>
      <c r="B719" s="456" t="str">
        <f>'B-Bestandsanalyse'!$C$45</f>
        <v>Endenergieverbrauch Wärme</v>
      </c>
      <c r="C719" s="454" t="str">
        <f t="shared" si="16"/>
        <v>Altholz</v>
      </c>
      <c r="D719" s="456" t="str">
        <f>'B-Bestandsanalyse'!$F$47</f>
        <v>öffentliche Liegenschaften</v>
      </c>
      <c r="E719" s="456" t="str">
        <f>'B-Bestandsanalyse'!$C$47</f>
        <v>MWh/a</v>
      </c>
      <c r="F719" s="454">
        <f>'D-Zielszenario'!$C$88</f>
        <v>2035</v>
      </c>
      <c r="G719" s="459" t="str">
        <f>IF('D-Zielszenario'!F104="","-",'D-Zielszenario'!F104)</f>
        <v>-</v>
      </c>
    </row>
    <row r="720" spans="1:7">
      <c r="A720" s="454" t="str">
        <f>'D-Zielszenario'!$B$40</f>
        <v>D.9</v>
      </c>
      <c r="B720" s="456" t="str">
        <f>'B-Bestandsanalyse'!$C$45</f>
        <v>Endenergieverbrauch Wärme</v>
      </c>
      <c r="C720" s="454" t="str">
        <f t="shared" si="16"/>
        <v>Biogas</v>
      </c>
      <c r="D720" s="456" t="str">
        <f>'B-Bestandsanalyse'!$F$47</f>
        <v>öffentliche Liegenschaften</v>
      </c>
      <c r="E720" s="456" t="str">
        <f>'B-Bestandsanalyse'!$C$47</f>
        <v>MWh/a</v>
      </c>
      <c r="F720" s="454">
        <f>'D-Zielszenario'!$C$88</f>
        <v>2035</v>
      </c>
      <c r="G720" s="459" t="str">
        <f>IF('D-Zielszenario'!F105="","-",'D-Zielszenario'!F105)</f>
        <v>-</v>
      </c>
    </row>
    <row r="721" spans="1:7">
      <c r="A721" s="454" t="str">
        <f>'D-Zielszenario'!$B$40</f>
        <v>D.9</v>
      </c>
      <c r="B721" s="456" t="str">
        <f>'B-Bestandsanalyse'!$C$45</f>
        <v>Endenergieverbrauch Wärme</v>
      </c>
      <c r="C721" s="454" t="str">
        <f t="shared" si="16"/>
        <v>Biomethan</v>
      </c>
      <c r="D721" s="456" t="str">
        <f>'B-Bestandsanalyse'!$F$47</f>
        <v>öffentliche Liegenschaften</v>
      </c>
      <c r="E721" s="456" t="str">
        <f>'B-Bestandsanalyse'!$C$47</f>
        <v>MWh/a</v>
      </c>
      <c r="F721" s="454">
        <f>'D-Zielszenario'!$C$88</f>
        <v>2035</v>
      </c>
      <c r="G721" s="459" t="str">
        <f>IF('D-Zielszenario'!F106="","-",'D-Zielszenario'!F106)</f>
        <v>-</v>
      </c>
    </row>
    <row r="722" spans="1:7">
      <c r="A722" s="454" t="str">
        <f>'D-Zielszenario'!$B$40</f>
        <v>D.9</v>
      </c>
      <c r="B722" s="456" t="str">
        <f>'B-Bestandsanalyse'!$C$45</f>
        <v>Endenergieverbrauch Wärme</v>
      </c>
      <c r="C722" s="454" t="str">
        <f t="shared" si="16"/>
        <v>Deponiegas</v>
      </c>
      <c r="D722" s="456" t="str">
        <f>'B-Bestandsanalyse'!$F$47</f>
        <v>öffentliche Liegenschaften</v>
      </c>
      <c r="E722" s="456" t="str">
        <f>'B-Bestandsanalyse'!$C$47</f>
        <v>MWh/a</v>
      </c>
      <c r="F722" s="454">
        <f>'D-Zielszenario'!$C$88</f>
        <v>2035</v>
      </c>
      <c r="G722" s="459" t="str">
        <f>IF('D-Zielszenario'!F107="","-",'D-Zielszenario'!F107)</f>
        <v>-</v>
      </c>
    </row>
    <row r="723" spans="1:7">
      <c r="A723" s="454" t="str">
        <f>'D-Zielszenario'!$B$40</f>
        <v>D.9</v>
      </c>
      <c r="B723" s="456" t="str">
        <f>'B-Bestandsanalyse'!$C$45</f>
        <v>Endenergieverbrauch Wärme</v>
      </c>
      <c r="C723" s="454" t="str">
        <f t="shared" si="16"/>
        <v>Klärgas</v>
      </c>
      <c r="D723" s="456" t="str">
        <f>'B-Bestandsanalyse'!$F$47</f>
        <v>öffentliche Liegenschaften</v>
      </c>
      <c r="E723" s="456" t="str">
        <f>'B-Bestandsanalyse'!$C$47</f>
        <v>MWh/a</v>
      </c>
      <c r="F723" s="454">
        <f>'D-Zielszenario'!$C$88</f>
        <v>2035</v>
      </c>
      <c r="G723" s="459" t="str">
        <f>IF('D-Zielszenario'!F108="","-",'D-Zielszenario'!F108)</f>
        <v>-</v>
      </c>
    </row>
    <row r="724" spans="1:7">
      <c r="A724" s="454" t="str">
        <f>'D-Zielszenario'!$B$40</f>
        <v>D.9</v>
      </c>
      <c r="B724" s="456" t="str">
        <f>'B-Bestandsanalyse'!$C$45</f>
        <v>Endenergieverbrauch Wärme</v>
      </c>
      <c r="C724" s="454" t="str">
        <f t="shared" si="16"/>
        <v>Flüssige Biomasse</v>
      </c>
      <c r="D724" s="456" t="str">
        <f>'B-Bestandsanalyse'!$F$47</f>
        <v>öffentliche Liegenschaften</v>
      </c>
      <c r="E724" s="456" t="str">
        <f>'B-Bestandsanalyse'!$C$47</f>
        <v>MWh/a</v>
      </c>
      <c r="F724" s="454">
        <f>'D-Zielszenario'!$C$88</f>
        <v>2035</v>
      </c>
      <c r="G724" s="459" t="str">
        <f>IF('D-Zielszenario'!F109="","-",'D-Zielszenario'!F109)</f>
        <v>-</v>
      </c>
    </row>
    <row r="725" spans="1:7">
      <c r="A725" s="454" t="str">
        <f>'D-Zielszenario'!$B$40</f>
        <v>D.9</v>
      </c>
      <c r="B725" s="456" t="str">
        <f>'B-Bestandsanalyse'!$C$45</f>
        <v>Endenergieverbrauch Wärme</v>
      </c>
      <c r="C725" s="454" t="str">
        <f t="shared" si="16"/>
        <v>Strom Wärmepumpe</v>
      </c>
      <c r="D725" s="456" t="str">
        <f>'B-Bestandsanalyse'!$F$47</f>
        <v>öffentliche Liegenschaften</v>
      </c>
      <c r="E725" s="456" t="str">
        <f>'B-Bestandsanalyse'!$C$47</f>
        <v>MWh/a</v>
      </c>
      <c r="F725" s="454">
        <f>'D-Zielszenario'!$C$88</f>
        <v>2035</v>
      </c>
      <c r="G725" s="459" t="str">
        <f>IF('D-Zielszenario'!F110="","-",'D-Zielszenario'!F110)</f>
        <v>-</v>
      </c>
    </row>
    <row r="726" spans="1:7">
      <c r="A726" s="454" t="str">
        <f>'D-Zielszenario'!$B$40</f>
        <v>D.9</v>
      </c>
      <c r="B726" s="456" t="str">
        <f>'B-Bestandsanalyse'!$C$45</f>
        <v>Endenergieverbrauch Wärme</v>
      </c>
      <c r="C726" s="454" t="str">
        <f t="shared" si="16"/>
        <v>Strom Direktheizung</v>
      </c>
      <c r="D726" s="456" t="str">
        <f>'B-Bestandsanalyse'!$F$47</f>
        <v>öffentliche Liegenschaften</v>
      </c>
      <c r="E726" s="456" t="str">
        <f>'B-Bestandsanalyse'!$C$47</f>
        <v>MWh/a</v>
      </c>
      <c r="F726" s="454">
        <f>'D-Zielszenario'!$C$88</f>
        <v>2035</v>
      </c>
      <c r="G726" s="459" t="str">
        <f>IF('D-Zielszenario'!F111="","-",'D-Zielszenario'!F111)</f>
        <v>-</v>
      </c>
    </row>
    <row r="727" spans="1:7">
      <c r="A727" s="454" t="str">
        <f>'D-Zielszenario'!$B$40</f>
        <v>D.9</v>
      </c>
      <c r="B727" s="456" t="str">
        <f>'B-Bestandsanalyse'!$C$45</f>
        <v>Endenergieverbrauch Wärme</v>
      </c>
      <c r="C727" s="454" t="str">
        <f t="shared" si="16"/>
        <v>Solarthermie Dach-Anlagen</v>
      </c>
      <c r="D727" s="456" t="str">
        <f>'B-Bestandsanalyse'!$F$47</f>
        <v>öffentliche Liegenschaften</v>
      </c>
      <c r="E727" s="456" t="str">
        <f>'B-Bestandsanalyse'!$C$47</f>
        <v>MWh/a</v>
      </c>
      <c r="F727" s="454">
        <f>'D-Zielszenario'!$C$88</f>
        <v>2035</v>
      </c>
      <c r="G727" s="459" t="str">
        <f>IF('D-Zielszenario'!F112="","-",'D-Zielszenario'!F112)</f>
        <v>-</v>
      </c>
    </row>
    <row r="728" spans="1:7">
      <c r="A728" s="454" t="str">
        <f>'D-Zielszenario'!$B$40</f>
        <v>D.9</v>
      </c>
      <c r="B728" s="456" t="str">
        <f>'B-Bestandsanalyse'!$C$45</f>
        <v>Endenergieverbrauch Wärme</v>
      </c>
      <c r="C728" s="454" t="str">
        <f t="shared" si="16"/>
        <v>Solarthermie Freiflächenanlagen</v>
      </c>
      <c r="D728" s="456" t="str">
        <f>'B-Bestandsanalyse'!$F$47</f>
        <v>öffentliche Liegenschaften</v>
      </c>
      <c r="E728" s="456" t="str">
        <f>'B-Bestandsanalyse'!$C$47</f>
        <v>MWh/a</v>
      </c>
      <c r="F728" s="454">
        <f>'D-Zielszenario'!$C$88</f>
        <v>2035</v>
      </c>
      <c r="G728" s="459" t="str">
        <f>IF('D-Zielszenario'!F113="","-",'D-Zielszenario'!F113)</f>
        <v>-</v>
      </c>
    </row>
    <row r="729" spans="1:7">
      <c r="A729" s="454" t="str">
        <f>'D-Zielszenario'!$B$40</f>
        <v>D.9</v>
      </c>
      <c r="B729" s="456" t="str">
        <f>'B-Bestandsanalyse'!$C$45</f>
        <v>Endenergieverbrauch Wärme</v>
      </c>
      <c r="C729" s="454" t="str">
        <f t="shared" si="16"/>
        <v>Oberflächennahe Geothermie</v>
      </c>
      <c r="D729" s="456" t="str">
        <f>'B-Bestandsanalyse'!$F$47</f>
        <v>öffentliche Liegenschaften</v>
      </c>
      <c r="E729" s="456" t="str">
        <f>'B-Bestandsanalyse'!$C$47</f>
        <v>MWh/a</v>
      </c>
      <c r="F729" s="454">
        <f>'D-Zielszenario'!$C$88</f>
        <v>2035</v>
      </c>
      <c r="G729" s="459" t="str">
        <f>IF('D-Zielszenario'!F114="","-",'D-Zielszenario'!F114)</f>
        <v>-</v>
      </c>
    </row>
    <row r="730" spans="1:7">
      <c r="A730" s="454" t="str">
        <f>'D-Zielszenario'!$B$40</f>
        <v>D.9</v>
      </c>
      <c r="B730" s="456" t="str">
        <f>'B-Bestandsanalyse'!$C$45</f>
        <v>Endenergieverbrauch Wärme</v>
      </c>
      <c r="C730" s="454" t="str">
        <f t="shared" si="16"/>
        <v>Tiefe Geothermie</v>
      </c>
      <c r="D730" s="456" t="str">
        <f>'B-Bestandsanalyse'!$F$47</f>
        <v>öffentliche Liegenschaften</v>
      </c>
      <c r="E730" s="456" t="str">
        <f>'B-Bestandsanalyse'!$C$47</f>
        <v>MWh/a</v>
      </c>
      <c r="F730" s="454">
        <f>'D-Zielszenario'!$C$88</f>
        <v>2035</v>
      </c>
      <c r="G730" s="459" t="str">
        <f>IF('D-Zielszenario'!F115="","-",'D-Zielszenario'!F115)</f>
        <v>-</v>
      </c>
    </row>
    <row r="731" spans="1:7">
      <c r="A731" s="454" t="str">
        <f>'D-Zielszenario'!$B$40</f>
        <v>D.9</v>
      </c>
      <c r="B731" s="456" t="str">
        <f>'B-Bestandsanalyse'!$C$45</f>
        <v>Endenergieverbrauch Wärme</v>
      </c>
      <c r="C731" s="454" t="str">
        <f t="shared" si="16"/>
        <v>Oberflächengewässern</v>
      </c>
      <c r="D731" s="456" t="str">
        <f>'B-Bestandsanalyse'!$F$47</f>
        <v>öffentliche Liegenschaften</v>
      </c>
      <c r="E731" s="456" t="str">
        <f>'B-Bestandsanalyse'!$C$47</f>
        <v>MWh/a</v>
      </c>
      <c r="F731" s="454">
        <f>'D-Zielszenario'!$C$88</f>
        <v>2035</v>
      </c>
      <c r="G731" s="459" t="str">
        <f>IF('D-Zielszenario'!F116="","-",'D-Zielszenario'!F116)</f>
        <v>-</v>
      </c>
    </row>
    <row r="732" spans="1:7">
      <c r="A732" s="454" t="str">
        <f>'D-Zielszenario'!$B$40</f>
        <v>D.9</v>
      </c>
      <c r="B732" s="456" t="str">
        <f>'B-Bestandsanalyse'!$C$45</f>
        <v>Endenergieverbrauch Wärme</v>
      </c>
      <c r="C732" s="454" t="str">
        <f t="shared" si="16"/>
        <v>Grubenwasser</v>
      </c>
      <c r="D732" s="456" t="str">
        <f>'B-Bestandsanalyse'!$F$47</f>
        <v>öffentliche Liegenschaften</v>
      </c>
      <c r="E732" s="456" t="str">
        <f>'B-Bestandsanalyse'!$C$47</f>
        <v>MWh/a</v>
      </c>
      <c r="F732" s="454">
        <f>'D-Zielszenario'!$C$88</f>
        <v>2035</v>
      </c>
      <c r="G732" s="459" t="str">
        <f>IF('D-Zielszenario'!F117="","-",'D-Zielszenario'!F117)</f>
        <v>-</v>
      </c>
    </row>
    <row r="733" spans="1:7">
      <c r="A733" s="454" t="str">
        <f>'D-Zielszenario'!$B$40</f>
        <v>D.9</v>
      </c>
      <c r="B733" s="456" t="str">
        <f>'B-Bestandsanalyse'!$C$45</f>
        <v>Endenergieverbrauch Wärme</v>
      </c>
      <c r="C733" s="454" t="str">
        <f t="shared" si="16"/>
        <v>Luft</v>
      </c>
      <c r="D733" s="456" t="str">
        <f>'B-Bestandsanalyse'!$F$47</f>
        <v>öffentliche Liegenschaften</v>
      </c>
      <c r="E733" s="456" t="str">
        <f>'B-Bestandsanalyse'!$C$47</f>
        <v>MWh/a</v>
      </c>
      <c r="F733" s="454">
        <f>'D-Zielszenario'!$C$88</f>
        <v>2035</v>
      </c>
      <c r="G733" s="459" t="str">
        <f>IF('D-Zielszenario'!F118="","-",'D-Zielszenario'!F118)</f>
        <v>-</v>
      </c>
    </row>
    <row r="734" spans="1:7">
      <c r="A734" s="454" t="str">
        <f>'D-Zielszenario'!$B$40</f>
        <v>D.9</v>
      </c>
      <c r="B734" s="456" t="str">
        <f>'B-Bestandsanalyse'!$C$45</f>
        <v>Endenergieverbrauch Wärme</v>
      </c>
      <c r="C734" s="454" t="str">
        <f t="shared" si="16"/>
        <v>Abwasser</v>
      </c>
      <c r="D734" s="456" t="str">
        <f>'B-Bestandsanalyse'!$F$47</f>
        <v>öffentliche Liegenschaften</v>
      </c>
      <c r="E734" s="456" t="str">
        <f>'B-Bestandsanalyse'!$C$47</f>
        <v>MWh/a</v>
      </c>
      <c r="F734" s="454">
        <f>'D-Zielszenario'!$C$88</f>
        <v>2035</v>
      </c>
      <c r="G734" s="459" t="str">
        <f>IF('D-Zielszenario'!F119="","-",'D-Zielszenario'!F119)</f>
        <v>-</v>
      </c>
    </row>
    <row r="735" spans="1:7">
      <c r="A735" s="454" t="str">
        <f>'D-Zielszenario'!$B$40</f>
        <v>D.9</v>
      </c>
      <c r="B735" s="456" t="str">
        <f>'B-Bestandsanalyse'!$C$45</f>
        <v>Endenergieverbrauch Wärme</v>
      </c>
      <c r="C735" s="454" t="str">
        <f t="shared" si="16"/>
        <v>Sonstige fossile Brennstoffe</v>
      </c>
      <c r="D735" s="456" t="str">
        <f>'B-Bestandsanalyse'!$F$47</f>
        <v>öffentliche Liegenschaften</v>
      </c>
      <c r="E735" s="456" t="str">
        <f>'B-Bestandsanalyse'!$C$47</f>
        <v>MWh/a</v>
      </c>
      <c r="F735" s="454">
        <f>'D-Zielszenario'!$C$88</f>
        <v>2035</v>
      </c>
      <c r="G735" s="459" t="str">
        <f>IF('D-Zielszenario'!F120="","-",'D-Zielszenario'!F120)</f>
        <v>-</v>
      </c>
    </row>
    <row r="736" spans="1:7">
      <c r="A736" s="454" t="str">
        <f>'D-Zielszenario'!$B$40</f>
        <v>D.9</v>
      </c>
      <c r="B736" s="456" t="str">
        <f>'B-Bestandsanalyse'!$C$45</f>
        <v>Endenergieverbrauch Wärme</v>
      </c>
      <c r="C736" s="454" t="str">
        <f t="shared" si="16"/>
        <v>Sonstige erneuerbare Energien</v>
      </c>
      <c r="D736" s="456" t="str">
        <f>'B-Bestandsanalyse'!$F$47</f>
        <v>öffentliche Liegenschaften</v>
      </c>
      <c r="E736" s="456" t="str">
        <f>'B-Bestandsanalyse'!$C$47</f>
        <v>MWh/a</v>
      </c>
      <c r="F736" s="454">
        <f>'D-Zielszenario'!$C$88</f>
        <v>2035</v>
      </c>
      <c r="G736" s="459" t="str">
        <f>IF('D-Zielszenario'!F121="","-",'D-Zielszenario'!F121)</f>
        <v>-</v>
      </c>
    </row>
    <row r="737" spans="1:7">
      <c r="A737" s="454" t="str">
        <f>'D-Zielszenario'!$B$40</f>
        <v>D.9</v>
      </c>
      <c r="B737" s="456" t="str">
        <f>'B-Bestandsanalyse'!$C$45</f>
        <v>Endenergieverbrauch Wärme</v>
      </c>
      <c r="C737" s="454"/>
      <c r="D737" s="456" t="str">
        <f>'B-Bestandsanalyse'!$F$47</f>
        <v>öffentliche Liegenschaften</v>
      </c>
      <c r="E737" s="456" t="str">
        <f>'B-Bestandsanalyse'!$C$47</f>
        <v>MWh/a</v>
      </c>
      <c r="F737" s="454">
        <f>'D-Zielszenario'!$C$88</f>
        <v>2035</v>
      </c>
      <c r="G737" s="459">
        <f>IF('D-Zielszenario'!F122="","-",'D-Zielszenario'!F122)</f>
        <v>0</v>
      </c>
    </row>
    <row r="738" spans="1:7">
      <c r="A738" s="454" t="str">
        <f>'D-Zielszenario'!$B$40</f>
        <v>D.9</v>
      </c>
      <c r="B738" s="456" t="str">
        <f>'B-Bestandsanalyse'!$C$45</f>
        <v>Endenergieverbrauch Wärme</v>
      </c>
      <c r="C738" s="454" t="str">
        <f t="shared" ref="C738:C769" si="17">C573</f>
        <v>Braunkohle</v>
      </c>
      <c r="D738" s="456" t="str">
        <f>'B-Bestandsanalyse'!$G$47</f>
        <v>Industrie</v>
      </c>
      <c r="E738" s="456" t="str">
        <f>'B-Bestandsanalyse'!$C$47</f>
        <v>MWh/a</v>
      </c>
      <c r="F738" s="454">
        <f>'D-Zielszenario'!$C$88</f>
        <v>2035</v>
      </c>
      <c r="G738" s="459" t="str">
        <f>IF('D-Zielszenario'!G90="","-",'D-Zielszenario'!G90)</f>
        <v>-</v>
      </c>
    </row>
    <row r="739" spans="1:7">
      <c r="A739" s="454" t="str">
        <f>'D-Zielszenario'!$B$40</f>
        <v>D.9</v>
      </c>
      <c r="B739" s="456" t="str">
        <f>'B-Bestandsanalyse'!$C$45</f>
        <v>Endenergieverbrauch Wärme</v>
      </c>
      <c r="C739" s="454" t="str">
        <f t="shared" si="17"/>
        <v>Steinkohle</v>
      </c>
      <c r="D739" s="456" t="str">
        <f>'B-Bestandsanalyse'!$G$47</f>
        <v>Industrie</v>
      </c>
      <c r="E739" s="456" t="str">
        <f>'B-Bestandsanalyse'!$C$47</f>
        <v>MWh/a</v>
      </c>
      <c r="F739" s="454">
        <f>'D-Zielszenario'!$C$88</f>
        <v>2035</v>
      </c>
      <c r="G739" s="459" t="str">
        <f>IF('D-Zielszenario'!G91="","-",'D-Zielszenario'!G91)</f>
        <v>-</v>
      </c>
    </row>
    <row r="740" spans="1:7">
      <c r="A740" s="454" t="str">
        <f>'D-Zielszenario'!$B$40</f>
        <v>D.9</v>
      </c>
      <c r="B740" s="456" t="str">
        <f>'B-Bestandsanalyse'!$C$45</f>
        <v>Endenergieverbrauch Wärme</v>
      </c>
      <c r="C740" s="454" t="str">
        <f t="shared" si="17"/>
        <v>Erdgas</v>
      </c>
      <c r="D740" s="456" t="str">
        <f>'B-Bestandsanalyse'!$G$47</f>
        <v>Industrie</v>
      </c>
      <c r="E740" s="456" t="str">
        <f>'B-Bestandsanalyse'!$C$47</f>
        <v>MWh/a</v>
      </c>
      <c r="F740" s="454">
        <f>'D-Zielszenario'!$C$88</f>
        <v>2035</v>
      </c>
      <c r="G740" s="459" t="str">
        <f>IF('D-Zielszenario'!G92="","-",'D-Zielszenario'!G92)</f>
        <v>-</v>
      </c>
    </row>
    <row r="741" spans="1:7">
      <c r="A741" s="454" t="str">
        <f>'D-Zielszenario'!$B$40</f>
        <v>D.9</v>
      </c>
      <c r="B741" s="456" t="str">
        <f>'B-Bestandsanalyse'!$C$45</f>
        <v>Endenergieverbrauch Wärme</v>
      </c>
      <c r="C741" s="454" t="str">
        <f t="shared" si="17"/>
        <v>Flüssiggas</v>
      </c>
      <c r="D741" s="456" t="str">
        <f>'B-Bestandsanalyse'!$G$47</f>
        <v>Industrie</v>
      </c>
      <c r="E741" s="456" t="str">
        <f>'B-Bestandsanalyse'!$C$47</f>
        <v>MWh/a</v>
      </c>
      <c r="F741" s="454">
        <f>'D-Zielszenario'!$C$88</f>
        <v>2035</v>
      </c>
      <c r="G741" s="459" t="str">
        <f>IF('D-Zielszenario'!G93="","-",'D-Zielszenario'!G93)</f>
        <v>-</v>
      </c>
    </row>
    <row r="742" spans="1:7">
      <c r="A742" s="454" t="str">
        <f>'D-Zielszenario'!$B$40</f>
        <v>D.9</v>
      </c>
      <c r="B742" s="456" t="str">
        <f>'B-Bestandsanalyse'!$C$45</f>
        <v>Endenergieverbrauch Wärme</v>
      </c>
      <c r="C742" s="454" t="str">
        <f t="shared" si="17"/>
        <v>Heizöl</v>
      </c>
      <c r="D742" s="456" t="str">
        <f>'B-Bestandsanalyse'!$G$47</f>
        <v>Industrie</v>
      </c>
      <c r="E742" s="456" t="str">
        <f>'B-Bestandsanalyse'!$C$47</f>
        <v>MWh/a</v>
      </c>
      <c r="F742" s="454">
        <f>'D-Zielszenario'!$C$88</f>
        <v>2035</v>
      </c>
      <c r="G742" s="459" t="str">
        <f>IF('D-Zielszenario'!G94="","-",'D-Zielszenario'!G94)</f>
        <v>-</v>
      </c>
    </row>
    <row r="743" spans="1:7">
      <c r="A743" s="454" t="str">
        <f>'D-Zielszenario'!$B$40</f>
        <v>D.9</v>
      </c>
      <c r="B743" s="456" t="str">
        <f>'B-Bestandsanalyse'!$C$45</f>
        <v>Endenergieverbrauch Wärme</v>
      </c>
      <c r="C743" s="454" t="str">
        <f t="shared" si="17"/>
        <v>Wasserstoff</v>
      </c>
      <c r="D743" s="456" t="str">
        <f>'B-Bestandsanalyse'!$G$47</f>
        <v>Industrie</v>
      </c>
      <c r="E743" s="456" t="str">
        <f>'B-Bestandsanalyse'!$C$47</f>
        <v>MWh/a</v>
      </c>
      <c r="F743" s="454">
        <f>'D-Zielszenario'!$C$88</f>
        <v>2035</v>
      </c>
      <c r="G743" s="459" t="str">
        <f>IF('D-Zielszenario'!G95="","-",'D-Zielszenario'!G95)</f>
        <v>-</v>
      </c>
    </row>
    <row r="744" spans="1:7">
      <c r="A744" s="454" t="str">
        <f>'D-Zielszenario'!$B$40</f>
        <v>D.9</v>
      </c>
      <c r="B744" s="456" t="str">
        <f>'B-Bestandsanalyse'!$C$45</f>
        <v>Endenergieverbrauch Wärme</v>
      </c>
      <c r="C744" s="454" t="str">
        <f t="shared" si="17"/>
        <v>Wasserstoffderivate</v>
      </c>
      <c r="D744" s="456" t="str">
        <f>'B-Bestandsanalyse'!$G$47</f>
        <v>Industrie</v>
      </c>
      <c r="E744" s="456" t="str">
        <f>'B-Bestandsanalyse'!$C$47</f>
        <v>MWh/a</v>
      </c>
      <c r="F744" s="454">
        <f>'D-Zielszenario'!$C$88</f>
        <v>2035</v>
      </c>
      <c r="G744" s="459" t="str">
        <f>IF('D-Zielszenario'!G96="","-",'D-Zielszenario'!G96)</f>
        <v>-</v>
      </c>
    </row>
    <row r="745" spans="1:7">
      <c r="A745" s="454" t="str">
        <f>'D-Zielszenario'!$B$40</f>
        <v>D.9</v>
      </c>
      <c r="B745" s="456" t="str">
        <f>'B-Bestandsanalyse'!$C$45</f>
        <v>Endenergieverbrauch Wärme</v>
      </c>
      <c r="C745" s="454" t="str">
        <f t="shared" si="17"/>
        <v>Grubengas</v>
      </c>
      <c r="D745" s="456" t="str">
        <f>'B-Bestandsanalyse'!$G$47</f>
        <v>Industrie</v>
      </c>
      <c r="E745" s="456" t="str">
        <f>'B-Bestandsanalyse'!$C$47</f>
        <v>MWh/a</v>
      </c>
      <c r="F745" s="454">
        <f>'D-Zielszenario'!$C$88</f>
        <v>2035</v>
      </c>
      <c r="G745" s="459" t="str">
        <f>IF('D-Zielszenario'!G97="","-",'D-Zielszenario'!G97)</f>
        <v>-</v>
      </c>
    </row>
    <row r="746" spans="1:7">
      <c r="A746" s="454" t="str">
        <f>'D-Zielszenario'!$B$40</f>
        <v>D.9</v>
      </c>
      <c r="B746" s="456" t="str">
        <f>'B-Bestandsanalyse'!$C$45</f>
        <v>Endenergieverbrauch Wärme</v>
      </c>
      <c r="C746" s="454" t="str">
        <f t="shared" si="17"/>
        <v>Nicht biogener Abfall</v>
      </c>
      <c r="D746" s="456" t="str">
        <f>'B-Bestandsanalyse'!$G$47</f>
        <v>Industrie</v>
      </c>
      <c r="E746" s="456" t="str">
        <f>'B-Bestandsanalyse'!$C$47</f>
        <v>MWh/a</v>
      </c>
      <c r="F746" s="454">
        <f>'D-Zielszenario'!$C$88</f>
        <v>2035</v>
      </c>
      <c r="G746" s="459" t="str">
        <f>IF('D-Zielszenario'!G98="","-",'D-Zielszenario'!G98)</f>
        <v>-</v>
      </c>
    </row>
    <row r="747" spans="1:7">
      <c r="A747" s="454" t="str">
        <f>'D-Zielszenario'!$B$40</f>
        <v>D.9</v>
      </c>
      <c r="B747" s="456" t="str">
        <f>'B-Bestandsanalyse'!$C$45</f>
        <v>Endenergieverbrauch Wärme</v>
      </c>
      <c r="C747" s="454" t="str">
        <f t="shared" si="17"/>
        <v>Biogener Abfall</v>
      </c>
      <c r="D747" s="456" t="str">
        <f>'B-Bestandsanalyse'!$G$47</f>
        <v>Industrie</v>
      </c>
      <c r="E747" s="456" t="str">
        <f>'B-Bestandsanalyse'!$C$47</f>
        <v>MWh/a</v>
      </c>
      <c r="F747" s="454">
        <f>'D-Zielszenario'!$C$88</f>
        <v>2035</v>
      </c>
      <c r="G747" s="459" t="str">
        <f>IF('D-Zielszenario'!G99="","-",'D-Zielszenario'!G99)</f>
        <v>-</v>
      </c>
    </row>
    <row r="748" spans="1:7">
      <c r="A748" s="454" t="str">
        <f>'D-Zielszenario'!$B$40</f>
        <v>D.9</v>
      </c>
      <c r="B748" s="456" t="str">
        <f>'B-Bestandsanalyse'!$C$45</f>
        <v>Endenergieverbrauch Wärme</v>
      </c>
      <c r="C748" s="454" t="str">
        <f t="shared" si="17"/>
        <v>Abwärme &lt; 60 °C</v>
      </c>
      <c r="D748" s="456" t="str">
        <f>'B-Bestandsanalyse'!$G$47</f>
        <v>Industrie</v>
      </c>
      <c r="E748" s="456" t="str">
        <f>'B-Bestandsanalyse'!$C$47</f>
        <v>MWh/a</v>
      </c>
      <c r="F748" s="454">
        <f>'D-Zielszenario'!$C$88</f>
        <v>2035</v>
      </c>
      <c r="G748" s="459" t="str">
        <f>IF('D-Zielszenario'!G100="","-",'D-Zielszenario'!G100)</f>
        <v>-</v>
      </c>
    </row>
    <row r="749" spans="1:7">
      <c r="A749" s="454" t="str">
        <f>'D-Zielszenario'!$B$40</f>
        <v>D.9</v>
      </c>
      <c r="B749" s="456" t="str">
        <f>'B-Bestandsanalyse'!$C$45</f>
        <v>Endenergieverbrauch Wärme</v>
      </c>
      <c r="C749" s="454" t="str">
        <f t="shared" si="17"/>
        <v>Abwärme 60 bis 110 °C</v>
      </c>
      <c r="D749" s="456" t="str">
        <f>'B-Bestandsanalyse'!$G$47</f>
        <v>Industrie</v>
      </c>
      <c r="E749" s="456" t="str">
        <f>'B-Bestandsanalyse'!$C$47</f>
        <v>MWh/a</v>
      </c>
      <c r="F749" s="454">
        <f>'D-Zielszenario'!$C$88</f>
        <v>2035</v>
      </c>
      <c r="G749" s="459" t="str">
        <f>IF('D-Zielszenario'!G101="","-",'D-Zielszenario'!G101)</f>
        <v>-</v>
      </c>
    </row>
    <row r="750" spans="1:7">
      <c r="A750" s="454" t="str">
        <f>'D-Zielszenario'!$B$40</f>
        <v>D.9</v>
      </c>
      <c r="B750" s="456" t="str">
        <f>'B-Bestandsanalyse'!$C$45</f>
        <v>Endenergieverbrauch Wärme</v>
      </c>
      <c r="C750" s="454" t="str">
        <f t="shared" si="17"/>
        <v>Abwärme &gt;= 110 °C</v>
      </c>
      <c r="D750" s="456" t="str">
        <f>'B-Bestandsanalyse'!$G$47</f>
        <v>Industrie</v>
      </c>
      <c r="E750" s="456" t="str">
        <f>'B-Bestandsanalyse'!$C$47</f>
        <v>MWh/a</v>
      </c>
      <c r="F750" s="454">
        <f>'D-Zielszenario'!$C$88</f>
        <v>2035</v>
      </c>
      <c r="G750" s="459" t="str">
        <f>IF('D-Zielszenario'!G102="","-",'D-Zielszenario'!G102)</f>
        <v>-</v>
      </c>
    </row>
    <row r="751" spans="1:7">
      <c r="A751" s="454" t="str">
        <f>'D-Zielszenario'!$B$40</f>
        <v>D.9</v>
      </c>
      <c r="B751" s="456" t="str">
        <f>'B-Bestandsanalyse'!$C$45</f>
        <v>Endenergieverbrauch Wärme</v>
      </c>
      <c r="C751" s="454" t="str">
        <f t="shared" si="17"/>
        <v>feste Biomasse (ohne Altholz)</v>
      </c>
      <c r="D751" s="456" t="str">
        <f>'B-Bestandsanalyse'!$G$47</f>
        <v>Industrie</v>
      </c>
      <c r="E751" s="456" t="str">
        <f>'B-Bestandsanalyse'!$C$47</f>
        <v>MWh/a</v>
      </c>
      <c r="F751" s="454">
        <f>'D-Zielszenario'!$C$88</f>
        <v>2035</v>
      </c>
      <c r="G751" s="459" t="str">
        <f>IF('D-Zielszenario'!G103="","-",'D-Zielszenario'!G103)</f>
        <v>-</v>
      </c>
    </row>
    <row r="752" spans="1:7">
      <c r="A752" s="454" t="str">
        <f>'D-Zielszenario'!$B$40</f>
        <v>D.9</v>
      </c>
      <c r="B752" s="456" t="str">
        <f>'B-Bestandsanalyse'!$C$45</f>
        <v>Endenergieverbrauch Wärme</v>
      </c>
      <c r="C752" s="454" t="str">
        <f t="shared" si="17"/>
        <v>Altholz</v>
      </c>
      <c r="D752" s="456" t="str">
        <f>'B-Bestandsanalyse'!$G$47</f>
        <v>Industrie</v>
      </c>
      <c r="E752" s="456" t="str">
        <f>'B-Bestandsanalyse'!$C$47</f>
        <v>MWh/a</v>
      </c>
      <c r="F752" s="454">
        <f>'D-Zielszenario'!$C$88</f>
        <v>2035</v>
      </c>
      <c r="G752" s="459" t="str">
        <f>IF('D-Zielszenario'!G104="","-",'D-Zielszenario'!G104)</f>
        <v>-</v>
      </c>
    </row>
    <row r="753" spans="1:7">
      <c r="A753" s="454" t="str">
        <f>'D-Zielszenario'!$B$40</f>
        <v>D.9</v>
      </c>
      <c r="B753" s="456" t="str">
        <f>'B-Bestandsanalyse'!$C$45</f>
        <v>Endenergieverbrauch Wärme</v>
      </c>
      <c r="C753" s="454" t="str">
        <f t="shared" si="17"/>
        <v>Biogas</v>
      </c>
      <c r="D753" s="456" t="str">
        <f>'B-Bestandsanalyse'!$G$47</f>
        <v>Industrie</v>
      </c>
      <c r="E753" s="456" t="str">
        <f>'B-Bestandsanalyse'!$C$47</f>
        <v>MWh/a</v>
      </c>
      <c r="F753" s="454">
        <f>'D-Zielszenario'!$C$88</f>
        <v>2035</v>
      </c>
      <c r="G753" s="459" t="str">
        <f>IF('D-Zielszenario'!G105="","-",'D-Zielszenario'!G105)</f>
        <v>-</v>
      </c>
    </row>
    <row r="754" spans="1:7">
      <c r="A754" s="454" t="str">
        <f>'D-Zielszenario'!$B$40</f>
        <v>D.9</v>
      </c>
      <c r="B754" s="456" t="str">
        <f>'B-Bestandsanalyse'!$C$45</f>
        <v>Endenergieverbrauch Wärme</v>
      </c>
      <c r="C754" s="454" t="str">
        <f t="shared" si="17"/>
        <v>Biomethan</v>
      </c>
      <c r="D754" s="456" t="str">
        <f>'B-Bestandsanalyse'!$G$47</f>
        <v>Industrie</v>
      </c>
      <c r="E754" s="456" t="str">
        <f>'B-Bestandsanalyse'!$C$47</f>
        <v>MWh/a</v>
      </c>
      <c r="F754" s="454">
        <f>'D-Zielszenario'!$C$88</f>
        <v>2035</v>
      </c>
      <c r="G754" s="459" t="str">
        <f>IF('D-Zielszenario'!G106="","-",'D-Zielszenario'!G106)</f>
        <v>-</v>
      </c>
    </row>
    <row r="755" spans="1:7">
      <c r="A755" s="454" t="str">
        <f>'D-Zielszenario'!$B$40</f>
        <v>D.9</v>
      </c>
      <c r="B755" s="456" t="str">
        <f>'B-Bestandsanalyse'!$C$45</f>
        <v>Endenergieverbrauch Wärme</v>
      </c>
      <c r="C755" s="454" t="str">
        <f t="shared" si="17"/>
        <v>Deponiegas</v>
      </c>
      <c r="D755" s="456" t="str">
        <f>'B-Bestandsanalyse'!$G$47</f>
        <v>Industrie</v>
      </c>
      <c r="E755" s="456" t="str">
        <f>'B-Bestandsanalyse'!$C$47</f>
        <v>MWh/a</v>
      </c>
      <c r="F755" s="454">
        <f>'D-Zielszenario'!$C$88</f>
        <v>2035</v>
      </c>
      <c r="G755" s="459" t="str">
        <f>IF('D-Zielszenario'!G107="","-",'D-Zielszenario'!G107)</f>
        <v>-</v>
      </c>
    </row>
    <row r="756" spans="1:7">
      <c r="A756" s="454" t="str">
        <f>'D-Zielszenario'!$B$40</f>
        <v>D.9</v>
      </c>
      <c r="B756" s="456" t="str">
        <f>'B-Bestandsanalyse'!$C$45</f>
        <v>Endenergieverbrauch Wärme</v>
      </c>
      <c r="C756" s="454" t="str">
        <f t="shared" si="17"/>
        <v>Klärgas</v>
      </c>
      <c r="D756" s="456" t="str">
        <f>'B-Bestandsanalyse'!$G$47</f>
        <v>Industrie</v>
      </c>
      <c r="E756" s="456" t="str">
        <f>'B-Bestandsanalyse'!$C$47</f>
        <v>MWh/a</v>
      </c>
      <c r="F756" s="454">
        <f>'D-Zielszenario'!$C$88</f>
        <v>2035</v>
      </c>
      <c r="G756" s="459" t="str">
        <f>IF('D-Zielszenario'!G108="","-",'D-Zielszenario'!G108)</f>
        <v>-</v>
      </c>
    </row>
    <row r="757" spans="1:7">
      <c r="A757" s="454" t="str">
        <f>'D-Zielszenario'!$B$40</f>
        <v>D.9</v>
      </c>
      <c r="B757" s="456" t="str">
        <f>'B-Bestandsanalyse'!$C$45</f>
        <v>Endenergieverbrauch Wärme</v>
      </c>
      <c r="C757" s="454" t="str">
        <f t="shared" si="17"/>
        <v>Flüssige Biomasse</v>
      </c>
      <c r="D757" s="456" t="str">
        <f>'B-Bestandsanalyse'!$G$47</f>
        <v>Industrie</v>
      </c>
      <c r="E757" s="456" t="str">
        <f>'B-Bestandsanalyse'!$C$47</f>
        <v>MWh/a</v>
      </c>
      <c r="F757" s="454">
        <f>'D-Zielszenario'!$C$88</f>
        <v>2035</v>
      </c>
      <c r="G757" s="459" t="str">
        <f>IF('D-Zielszenario'!G109="","-",'D-Zielszenario'!G109)</f>
        <v>-</v>
      </c>
    </row>
    <row r="758" spans="1:7">
      <c r="A758" s="454" t="str">
        <f>'D-Zielszenario'!$B$40</f>
        <v>D.9</v>
      </c>
      <c r="B758" s="456" t="str">
        <f>'B-Bestandsanalyse'!$C$45</f>
        <v>Endenergieverbrauch Wärme</v>
      </c>
      <c r="C758" s="454" t="str">
        <f t="shared" si="17"/>
        <v>Strom Wärmepumpe</v>
      </c>
      <c r="D758" s="456" t="str">
        <f>'B-Bestandsanalyse'!$G$47</f>
        <v>Industrie</v>
      </c>
      <c r="E758" s="456" t="str">
        <f>'B-Bestandsanalyse'!$C$47</f>
        <v>MWh/a</v>
      </c>
      <c r="F758" s="454">
        <f>'D-Zielszenario'!$C$88</f>
        <v>2035</v>
      </c>
      <c r="G758" s="459" t="str">
        <f>IF('D-Zielszenario'!G110="","-",'D-Zielszenario'!G110)</f>
        <v>-</v>
      </c>
    </row>
    <row r="759" spans="1:7">
      <c r="A759" s="454" t="str">
        <f>'D-Zielszenario'!$B$40</f>
        <v>D.9</v>
      </c>
      <c r="B759" s="456" t="str">
        <f>'B-Bestandsanalyse'!$C$45</f>
        <v>Endenergieverbrauch Wärme</v>
      </c>
      <c r="C759" s="454" t="str">
        <f t="shared" si="17"/>
        <v>Strom Direktheizung</v>
      </c>
      <c r="D759" s="456" t="str">
        <f>'B-Bestandsanalyse'!$G$47</f>
        <v>Industrie</v>
      </c>
      <c r="E759" s="456" t="str">
        <f>'B-Bestandsanalyse'!$C$47</f>
        <v>MWh/a</v>
      </c>
      <c r="F759" s="454">
        <f>'D-Zielszenario'!$C$88</f>
        <v>2035</v>
      </c>
      <c r="G759" s="459" t="str">
        <f>IF('D-Zielszenario'!G111="","-",'D-Zielszenario'!G111)</f>
        <v>-</v>
      </c>
    </row>
    <row r="760" spans="1:7">
      <c r="A760" s="454" t="str">
        <f>'D-Zielszenario'!$B$40</f>
        <v>D.9</v>
      </c>
      <c r="B760" s="456" t="str">
        <f>'B-Bestandsanalyse'!$C$45</f>
        <v>Endenergieverbrauch Wärme</v>
      </c>
      <c r="C760" s="454" t="str">
        <f t="shared" si="17"/>
        <v>Solarthermie Dach-Anlagen</v>
      </c>
      <c r="D760" s="456" t="str">
        <f>'B-Bestandsanalyse'!$G$47</f>
        <v>Industrie</v>
      </c>
      <c r="E760" s="456" t="str">
        <f>'B-Bestandsanalyse'!$C$47</f>
        <v>MWh/a</v>
      </c>
      <c r="F760" s="454">
        <f>'D-Zielszenario'!$C$88</f>
        <v>2035</v>
      </c>
      <c r="G760" s="459" t="str">
        <f>IF('D-Zielszenario'!G112="","-",'D-Zielszenario'!G112)</f>
        <v>-</v>
      </c>
    </row>
    <row r="761" spans="1:7">
      <c r="A761" s="454" t="str">
        <f>'D-Zielszenario'!$B$40</f>
        <v>D.9</v>
      </c>
      <c r="B761" s="456" t="str">
        <f>'B-Bestandsanalyse'!$C$45</f>
        <v>Endenergieverbrauch Wärme</v>
      </c>
      <c r="C761" s="454" t="str">
        <f t="shared" si="17"/>
        <v>Solarthermie Freiflächenanlagen</v>
      </c>
      <c r="D761" s="456" t="str">
        <f>'B-Bestandsanalyse'!$G$47</f>
        <v>Industrie</v>
      </c>
      <c r="E761" s="456" t="str">
        <f>'B-Bestandsanalyse'!$C$47</f>
        <v>MWh/a</v>
      </c>
      <c r="F761" s="454">
        <f>'D-Zielszenario'!$C$88</f>
        <v>2035</v>
      </c>
      <c r="G761" s="459" t="str">
        <f>IF('D-Zielszenario'!G113="","-",'D-Zielszenario'!G113)</f>
        <v>-</v>
      </c>
    </row>
    <row r="762" spans="1:7">
      <c r="A762" s="454" t="str">
        <f>'D-Zielszenario'!$B$40</f>
        <v>D.9</v>
      </c>
      <c r="B762" s="456" t="str">
        <f>'B-Bestandsanalyse'!$C$45</f>
        <v>Endenergieverbrauch Wärme</v>
      </c>
      <c r="C762" s="454" t="str">
        <f t="shared" si="17"/>
        <v>Oberflächennahe Geothermie</v>
      </c>
      <c r="D762" s="456" t="str">
        <f>'B-Bestandsanalyse'!$G$47</f>
        <v>Industrie</v>
      </c>
      <c r="E762" s="456" t="str">
        <f>'B-Bestandsanalyse'!$C$47</f>
        <v>MWh/a</v>
      </c>
      <c r="F762" s="454">
        <f>'D-Zielszenario'!$C$88</f>
        <v>2035</v>
      </c>
      <c r="G762" s="459" t="str">
        <f>IF('D-Zielszenario'!G114="","-",'D-Zielszenario'!G114)</f>
        <v>-</v>
      </c>
    </row>
    <row r="763" spans="1:7">
      <c r="A763" s="454" t="str">
        <f>'D-Zielszenario'!$B$40</f>
        <v>D.9</v>
      </c>
      <c r="B763" s="456" t="str">
        <f>'B-Bestandsanalyse'!$C$45</f>
        <v>Endenergieverbrauch Wärme</v>
      </c>
      <c r="C763" s="454" t="str">
        <f t="shared" si="17"/>
        <v>Tiefe Geothermie</v>
      </c>
      <c r="D763" s="456" t="str">
        <f>'B-Bestandsanalyse'!$G$47</f>
        <v>Industrie</v>
      </c>
      <c r="E763" s="456" t="str">
        <f>'B-Bestandsanalyse'!$C$47</f>
        <v>MWh/a</v>
      </c>
      <c r="F763" s="454">
        <f>'D-Zielszenario'!$C$88</f>
        <v>2035</v>
      </c>
      <c r="G763" s="459" t="str">
        <f>IF('D-Zielszenario'!G115="","-",'D-Zielszenario'!G115)</f>
        <v>-</v>
      </c>
    </row>
    <row r="764" spans="1:7">
      <c r="A764" s="454" t="str">
        <f>'D-Zielszenario'!$B$40</f>
        <v>D.9</v>
      </c>
      <c r="B764" s="456" t="str">
        <f>'B-Bestandsanalyse'!$C$45</f>
        <v>Endenergieverbrauch Wärme</v>
      </c>
      <c r="C764" s="454" t="str">
        <f t="shared" si="17"/>
        <v>Oberflächengewässern</v>
      </c>
      <c r="D764" s="456" t="str">
        <f>'B-Bestandsanalyse'!$G$47</f>
        <v>Industrie</v>
      </c>
      <c r="E764" s="456" t="str">
        <f>'B-Bestandsanalyse'!$C$47</f>
        <v>MWh/a</v>
      </c>
      <c r="F764" s="454">
        <f>'D-Zielszenario'!$C$88</f>
        <v>2035</v>
      </c>
      <c r="G764" s="459" t="str">
        <f>IF('D-Zielszenario'!G116="","-",'D-Zielszenario'!G116)</f>
        <v>-</v>
      </c>
    </row>
    <row r="765" spans="1:7">
      <c r="A765" s="454" t="str">
        <f>'D-Zielszenario'!$B$40</f>
        <v>D.9</v>
      </c>
      <c r="B765" s="456" t="str">
        <f>'B-Bestandsanalyse'!$C$45</f>
        <v>Endenergieverbrauch Wärme</v>
      </c>
      <c r="C765" s="454" t="str">
        <f t="shared" si="17"/>
        <v>Grubenwasser</v>
      </c>
      <c r="D765" s="456" t="str">
        <f>'B-Bestandsanalyse'!$G$47</f>
        <v>Industrie</v>
      </c>
      <c r="E765" s="456" t="str">
        <f>'B-Bestandsanalyse'!$C$47</f>
        <v>MWh/a</v>
      </c>
      <c r="F765" s="454">
        <f>'D-Zielszenario'!$C$88</f>
        <v>2035</v>
      </c>
      <c r="G765" s="459" t="str">
        <f>IF('D-Zielszenario'!G117="","-",'D-Zielszenario'!G117)</f>
        <v>-</v>
      </c>
    </row>
    <row r="766" spans="1:7">
      <c r="A766" s="454" t="str">
        <f>'D-Zielszenario'!$B$40</f>
        <v>D.9</v>
      </c>
      <c r="B766" s="456" t="str">
        <f>'B-Bestandsanalyse'!$C$45</f>
        <v>Endenergieverbrauch Wärme</v>
      </c>
      <c r="C766" s="454" t="str">
        <f t="shared" si="17"/>
        <v>Luft</v>
      </c>
      <c r="D766" s="456" t="str">
        <f>'B-Bestandsanalyse'!$G$47</f>
        <v>Industrie</v>
      </c>
      <c r="E766" s="456" t="str">
        <f>'B-Bestandsanalyse'!$C$47</f>
        <v>MWh/a</v>
      </c>
      <c r="F766" s="454">
        <f>'D-Zielszenario'!$C$88</f>
        <v>2035</v>
      </c>
      <c r="G766" s="459" t="str">
        <f>IF('D-Zielszenario'!G118="","-",'D-Zielszenario'!G118)</f>
        <v>-</v>
      </c>
    </row>
    <row r="767" spans="1:7">
      <c r="A767" s="454" t="str">
        <f>'D-Zielszenario'!$B$40</f>
        <v>D.9</v>
      </c>
      <c r="B767" s="456" t="str">
        <f>'B-Bestandsanalyse'!$C$45</f>
        <v>Endenergieverbrauch Wärme</v>
      </c>
      <c r="C767" s="454" t="str">
        <f t="shared" si="17"/>
        <v>Abwasser</v>
      </c>
      <c r="D767" s="456" t="str">
        <f>'B-Bestandsanalyse'!$G$47</f>
        <v>Industrie</v>
      </c>
      <c r="E767" s="456" t="str">
        <f>'B-Bestandsanalyse'!$C$47</f>
        <v>MWh/a</v>
      </c>
      <c r="F767" s="454">
        <f>'D-Zielszenario'!$C$88</f>
        <v>2035</v>
      </c>
      <c r="G767" s="459" t="str">
        <f>IF('D-Zielszenario'!G119="","-",'D-Zielszenario'!G119)</f>
        <v>-</v>
      </c>
    </row>
    <row r="768" spans="1:7">
      <c r="A768" s="454" t="str">
        <f>'D-Zielszenario'!$B$40</f>
        <v>D.9</v>
      </c>
      <c r="B768" s="456" t="str">
        <f>'B-Bestandsanalyse'!$C$45</f>
        <v>Endenergieverbrauch Wärme</v>
      </c>
      <c r="C768" s="454" t="str">
        <f t="shared" si="17"/>
        <v>Sonstige fossile Brennstoffe</v>
      </c>
      <c r="D768" s="456" t="str">
        <f>'B-Bestandsanalyse'!$G$47</f>
        <v>Industrie</v>
      </c>
      <c r="E768" s="456" t="str">
        <f>'B-Bestandsanalyse'!$C$47</f>
        <v>MWh/a</v>
      </c>
      <c r="F768" s="454">
        <f>'D-Zielszenario'!$C$88</f>
        <v>2035</v>
      </c>
      <c r="G768" s="459" t="str">
        <f>IF('D-Zielszenario'!G120="","-",'D-Zielszenario'!G120)</f>
        <v>-</v>
      </c>
    </row>
    <row r="769" spans="1:7">
      <c r="A769" s="454" t="str">
        <f>'D-Zielszenario'!$B$40</f>
        <v>D.9</v>
      </c>
      <c r="B769" s="456" t="str">
        <f>'B-Bestandsanalyse'!$C$45</f>
        <v>Endenergieverbrauch Wärme</v>
      </c>
      <c r="C769" s="454" t="str">
        <f t="shared" si="17"/>
        <v>Sonstige erneuerbare Energien</v>
      </c>
      <c r="D769" s="456" t="str">
        <f>'B-Bestandsanalyse'!$G$47</f>
        <v>Industrie</v>
      </c>
      <c r="E769" s="456" t="str">
        <f>'B-Bestandsanalyse'!$C$47</f>
        <v>MWh/a</v>
      </c>
      <c r="F769" s="454">
        <f>'D-Zielszenario'!$C$88</f>
        <v>2035</v>
      </c>
      <c r="G769" s="459" t="str">
        <f>IF('D-Zielszenario'!G121="","-",'D-Zielszenario'!G121)</f>
        <v>-</v>
      </c>
    </row>
    <row r="770" spans="1:7">
      <c r="A770" s="454" t="str">
        <f>'D-Zielszenario'!$B$40</f>
        <v>D.9</v>
      </c>
      <c r="B770" s="456" t="str">
        <f>'B-Bestandsanalyse'!$C$45</f>
        <v>Endenergieverbrauch Wärme</v>
      </c>
      <c r="C770" s="454"/>
      <c r="D770" s="456" t="str">
        <f>'B-Bestandsanalyse'!$G$47</f>
        <v>Industrie</v>
      </c>
      <c r="E770" s="456" t="str">
        <f>'B-Bestandsanalyse'!$C$47</f>
        <v>MWh/a</v>
      </c>
      <c r="F770" s="454">
        <f>'D-Zielszenario'!$C$88</f>
        <v>2035</v>
      </c>
      <c r="G770" s="459">
        <f>IF('D-Zielszenario'!G122="","-",'D-Zielszenario'!G122)</f>
        <v>0</v>
      </c>
    </row>
    <row r="771" spans="1:7">
      <c r="A771" s="454" t="str">
        <f>'D-Zielszenario'!$B$40</f>
        <v>D.9</v>
      </c>
      <c r="B771" s="456" t="str">
        <f>'B-Bestandsanalyse'!$C$45</f>
        <v>Endenergieverbrauch Wärme</v>
      </c>
      <c r="C771" s="454" t="str">
        <f t="shared" ref="C771:C802" si="18">C606</f>
        <v>Braunkohle</v>
      </c>
      <c r="D771" s="454" t="str">
        <f>'B-Bestandsanalyse'!$I$45</f>
        <v>Sektoren insgesamt</v>
      </c>
      <c r="E771" s="456" t="str">
        <f>'B-Bestandsanalyse'!$C$47</f>
        <v>MWh/a</v>
      </c>
      <c r="F771" s="454">
        <f>'D-Zielszenario'!$C$88</f>
        <v>2035</v>
      </c>
      <c r="G771" s="459" t="str">
        <f>IF('D-Zielszenario'!I90="","-",'D-Zielszenario'!I90)</f>
        <v>-</v>
      </c>
    </row>
    <row r="772" spans="1:7">
      <c r="A772" s="454" t="str">
        <f>'D-Zielszenario'!$B$40</f>
        <v>D.9</v>
      </c>
      <c r="B772" s="456" t="str">
        <f>'B-Bestandsanalyse'!$C$45</f>
        <v>Endenergieverbrauch Wärme</v>
      </c>
      <c r="C772" s="454" t="str">
        <f t="shared" si="18"/>
        <v>Steinkohle</v>
      </c>
      <c r="D772" s="454" t="str">
        <f>'B-Bestandsanalyse'!$I$45</f>
        <v>Sektoren insgesamt</v>
      </c>
      <c r="E772" s="456" t="str">
        <f>'B-Bestandsanalyse'!$C$47</f>
        <v>MWh/a</v>
      </c>
      <c r="F772" s="454">
        <f>'D-Zielszenario'!$C$88</f>
        <v>2035</v>
      </c>
      <c r="G772" s="459" t="str">
        <f>IF('D-Zielszenario'!I91="","-",'D-Zielszenario'!I91)</f>
        <v>-</v>
      </c>
    </row>
    <row r="773" spans="1:7">
      <c r="A773" s="454" t="str">
        <f>'D-Zielszenario'!$B$40</f>
        <v>D.9</v>
      </c>
      <c r="B773" s="456" t="str">
        <f>'B-Bestandsanalyse'!$C$45</f>
        <v>Endenergieverbrauch Wärme</v>
      </c>
      <c r="C773" s="454" t="str">
        <f t="shared" si="18"/>
        <v>Erdgas</v>
      </c>
      <c r="D773" s="454" t="str">
        <f>'B-Bestandsanalyse'!$I$45</f>
        <v>Sektoren insgesamt</v>
      </c>
      <c r="E773" s="456" t="str">
        <f>'B-Bestandsanalyse'!$C$47</f>
        <v>MWh/a</v>
      </c>
      <c r="F773" s="454">
        <f>'D-Zielszenario'!$C$88</f>
        <v>2035</v>
      </c>
      <c r="G773" s="459" t="str">
        <f>IF('D-Zielszenario'!I92="","-",'D-Zielszenario'!I92)</f>
        <v>-</v>
      </c>
    </row>
    <row r="774" spans="1:7">
      <c r="A774" s="454" t="str">
        <f>'D-Zielszenario'!$B$40</f>
        <v>D.9</v>
      </c>
      <c r="B774" s="456" t="str">
        <f>'B-Bestandsanalyse'!$C$45</f>
        <v>Endenergieverbrauch Wärme</v>
      </c>
      <c r="C774" s="454" t="str">
        <f t="shared" si="18"/>
        <v>Flüssiggas</v>
      </c>
      <c r="D774" s="454" t="str">
        <f>'B-Bestandsanalyse'!$I$45</f>
        <v>Sektoren insgesamt</v>
      </c>
      <c r="E774" s="456" t="str">
        <f>'B-Bestandsanalyse'!$C$47</f>
        <v>MWh/a</v>
      </c>
      <c r="F774" s="454">
        <f>'D-Zielszenario'!$C$88</f>
        <v>2035</v>
      </c>
      <c r="G774" s="459" t="str">
        <f>IF('D-Zielszenario'!I93="","-",'D-Zielszenario'!I93)</f>
        <v>-</v>
      </c>
    </row>
    <row r="775" spans="1:7">
      <c r="A775" s="454" t="str">
        <f>'D-Zielszenario'!$B$40</f>
        <v>D.9</v>
      </c>
      <c r="B775" s="456" t="str">
        <f>'B-Bestandsanalyse'!$C$45</f>
        <v>Endenergieverbrauch Wärme</v>
      </c>
      <c r="C775" s="454" t="str">
        <f t="shared" si="18"/>
        <v>Heizöl</v>
      </c>
      <c r="D775" s="454" t="str">
        <f>'B-Bestandsanalyse'!$I$45</f>
        <v>Sektoren insgesamt</v>
      </c>
      <c r="E775" s="456" t="str">
        <f>'B-Bestandsanalyse'!$C$47</f>
        <v>MWh/a</v>
      </c>
      <c r="F775" s="454">
        <f>'D-Zielszenario'!$C$88</f>
        <v>2035</v>
      </c>
      <c r="G775" s="459" t="str">
        <f>IF('D-Zielszenario'!I94="","-",'D-Zielszenario'!I94)</f>
        <v>-</v>
      </c>
    </row>
    <row r="776" spans="1:7">
      <c r="A776" s="454" t="str">
        <f>'D-Zielszenario'!$B$40</f>
        <v>D.9</v>
      </c>
      <c r="B776" s="456" t="str">
        <f>'B-Bestandsanalyse'!$C$45</f>
        <v>Endenergieverbrauch Wärme</v>
      </c>
      <c r="C776" s="454" t="str">
        <f t="shared" si="18"/>
        <v>Wasserstoff</v>
      </c>
      <c r="D776" s="454" t="str">
        <f>'B-Bestandsanalyse'!$I$45</f>
        <v>Sektoren insgesamt</v>
      </c>
      <c r="E776" s="456" t="str">
        <f>'B-Bestandsanalyse'!$C$47</f>
        <v>MWh/a</v>
      </c>
      <c r="F776" s="454">
        <f>'D-Zielszenario'!$C$88</f>
        <v>2035</v>
      </c>
      <c r="G776" s="459" t="str">
        <f>IF('D-Zielszenario'!I95="","-",'D-Zielszenario'!I95)</f>
        <v>-</v>
      </c>
    </row>
    <row r="777" spans="1:7">
      <c r="A777" s="454" t="str">
        <f>'D-Zielszenario'!$B$40</f>
        <v>D.9</v>
      </c>
      <c r="B777" s="456" t="str">
        <f>'B-Bestandsanalyse'!$C$45</f>
        <v>Endenergieverbrauch Wärme</v>
      </c>
      <c r="C777" s="454" t="str">
        <f t="shared" si="18"/>
        <v>Wasserstoffderivate</v>
      </c>
      <c r="D777" s="454" t="str">
        <f>'B-Bestandsanalyse'!$I$45</f>
        <v>Sektoren insgesamt</v>
      </c>
      <c r="E777" s="456" t="str">
        <f>'B-Bestandsanalyse'!$C$47</f>
        <v>MWh/a</v>
      </c>
      <c r="F777" s="454">
        <f>'D-Zielszenario'!$C$88</f>
        <v>2035</v>
      </c>
      <c r="G777" s="459" t="str">
        <f>IF('D-Zielszenario'!I96="","-",'D-Zielszenario'!I96)</f>
        <v>-</v>
      </c>
    </row>
    <row r="778" spans="1:7">
      <c r="A778" s="454" t="str">
        <f>'D-Zielszenario'!$B$40</f>
        <v>D.9</v>
      </c>
      <c r="B778" s="456" t="str">
        <f>'B-Bestandsanalyse'!$C$45</f>
        <v>Endenergieverbrauch Wärme</v>
      </c>
      <c r="C778" s="454" t="str">
        <f t="shared" si="18"/>
        <v>Grubengas</v>
      </c>
      <c r="D778" s="454" t="str">
        <f>'B-Bestandsanalyse'!$I$45</f>
        <v>Sektoren insgesamt</v>
      </c>
      <c r="E778" s="456" t="str">
        <f>'B-Bestandsanalyse'!$C$47</f>
        <v>MWh/a</v>
      </c>
      <c r="F778" s="454">
        <f>'D-Zielszenario'!$C$88</f>
        <v>2035</v>
      </c>
      <c r="G778" s="459" t="str">
        <f>IF('D-Zielszenario'!I97="","-",'D-Zielszenario'!I97)</f>
        <v>-</v>
      </c>
    </row>
    <row r="779" spans="1:7">
      <c r="A779" s="454" t="str">
        <f>'D-Zielszenario'!$B$40</f>
        <v>D.9</v>
      </c>
      <c r="B779" s="456" t="str">
        <f>'B-Bestandsanalyse'!$C$45</f>
        <v>Endenergieverbrauch Wärme</v>
      </c>
      <c r="C779" s="454" t="str">
        <f t="shared" si="18"/>
        <v>Nicht biogener Abfall</v>
      </c>
      <c r="D779" s="454" t="str">
        <f>'B-Bestandsanalyse'!$I$45</f>
        <v>Sektoren insgesamt</v>
      </c>
      <c r="E779" s="456" t="str">
        <f>'B-Bestandsanalyse'!$C$47</f>
        <v>MWh/a</v>
      </c>
      <c r="F779" s="454">
        <f>'D-Zielszenario'!$C$88</f>
        <v>2035</v>
      </c>
      <c r="G779" s="459" t="str">
        <f>IF('D-Zielszenario'!I98="","-",'D-Zielszenario'!I98)</f>
        <v>-</v>
      </c>
    </row>
    <row r="780" spans="1:7">
      <c r="A780" s="454" t="str">
        <f>'D-Zielszenario'!$B$40</f>
        <v>D.9</v>
      </c>
      <c r="B780" s="456" t="str">
        <f>'B-Bestandsanalyse'!$C$45</f>
        <v>Endenergieverbrauch Wärme</v>
      </c>
      <c r="C780" s="454" t="str">
        <f t="shared" si="18"/>
        <v>Biogener Abfall</v>
      </c>
      <c r="D780" s="454" t="str">
        <f>'B-Bestandsanalyse'!$I$45</f>
        <v>Sektoren insgesamt</v>
      </c>
      <c r="E780" s="456" t="str">
        <f>'B-Bestandsanalyse'!$C$47</f>
        <v>MWh/a</v>
      </c>
      <c r="F780" s="454">
        <f>'D-Zielszenario'!$C$88</f>
        <v>2035</v>
      </c>
      <c r="G780" s="459" t="str">
        <f>IF('D-Zielszenario'!I99="","-",'D-Zielszenario'!I99)</f>
        <v>-</v>
      </c>
    </row>
    <row r="781" spans="1:7">
      <c r="A781" s="454" t="str">
        <f>'D-Zielszenario'!$B$40</f>
        <v>D.9</v>
      </c>
      <c r="B781" s="456" t="str">
        <f>'B-Bestandsanalyse'!$C$45</f>
        <v>Endenergieverbrauch Wärme</v>
      </c>
      <c r="C781" s="454" t="str">
        <f t="shared" si="18"/>
        <v>Abwärme &lt; 60 °C</v>
      </c>
      <c r="D781" s="454" t="str">
        <f>'B-Bestandsanalyse'!$I$45</f>
        <v>Sektoren insgesamt</v>
      </c>
      <c r="E781" s="456" t="str">
        <f>'B-Bestandsanalyse'!$C$47</f>
        <v>MWh/a</v>
      </c>
      <c r="F781" s="454">
        <f>'D-Zielszenario'!$C$88</f>
        <v>2035</v>
      </c>
      <c r="G781" s="459" t="str">
        <f>IF('D-Zielszenario'!I100="","-",'D-Zielszenario'!I100)</f>
        <v>-</v>
      </c>
    </row>
    <row r="782" spans="1:7">
      <c r="A782" s="454" t="str">
        <f>'D-Zielszenario'!$B$40</f>
        <v>D.9</v>
      </c>
      <c r="B782" s="456" t="str">
        <f>'B-Bestandsanalyse'!$C$45</f>
        <v>Endenergieverbrauch Wärme</v>
      </c>
      <c r="C782" s="454" t="str">
        <f t="shared" si="18"/>
        <v>Abwärme 60 bis 110 °C</v>
      </c>
      <c r="D782" s="454" t="str">
        <f>'B-Bestandsanalyse'!$I$45</f>
        <v>Sektoren insgesamt</v>
      </c>
      <c r="E782" s="456" t="str">
        <f>'B-Bestandsanalyse'!$C$47</f>
        <v>MWh/a</v>
      </c>
      <c r="F782" s="454">
        <f>'D-Zielszenario'!$C$88</f>
        <v>2035</v>
      </c>
      <c r="G782" s="459" t="str">
        <f>IF('D-Zielszenario'!I101="","-",'D-Zielszenario'!I101)</f>
        <v>-</v>
      </c>
    </row>
    <row r="783" spans="1:7">
      <c r="A783" s="454" t="str">
        <f>'D-Zielszenario'!$B$40</f>
        <v>D.9</v>
      </c>
      <c r="B783" s="456" t="str">
        <f>'B-Bestandsanalyse'!$C$45</f>
        <v>Endenergieverbrauch Wärme</v>
      </c>
      <c r="C783" s="454" t="str">
        <f t="shared" si="18"/>
        <v>Abwärme &gt;= 110 °C</v>
      </c>
      <c r="D783" s="454" t="str">
        <f>'B-Bestandsanalyse'!$I$45</f>
        <v>Sektoren insgesamt</v>
      </c>
      <c r="E783" s="456" t="str">
        <f>'B-Bestandsanalyse'!$C$47</f>
        <v>MWh/a</v>
      </c>
      <c r="F783" s="454">
        <f>'D-Zielszenario'!$C$88</f>
        <v>2035</v>
      </c>
      <c r="G783" s="459" t="str">
        <f>IF('D-Zielszenario'!I102="","-",'D-Zielszenario'!I102)</f>
        <v>-</v>
      </c>
    </row>
    <row r="784" spans="1:7">
      <c r="A784" s="454" t="str">
        <f>'D-Zielszenario'!$B$40</f>
        <v>D.9</v>
      </c>
      <c r="B784" s="456" t="str">
        <f>'B-Bestandsanalyse'!$C$45</f>
        <v>Endenergieverbrauch Wärme</v>
      </c>
      <c r="C784" s="454" t="str">
        <f t="shared" si="18"/>
        <v>feste Biomasse (ohne Altholz)</v>
      </c>
      <c r="D784" s="454" t="str">
        <f>'B-Bestandsanalyse'!$I$45</f>
        <v>Sektoren insgesamt</v>
      </c>
      <c r="E784" s="456" t="str">
        <f>'B-Bestandsanalyse'!$C$47</f>
        <v>MWh/a</v>
      </c>
      <c r="F784" s="454">
        <f>'D-Zielszenario'!$C$88</f>
        <v>2035</v>
      </c>
      <c r="G784" s="459" t="str">
        <f>IF('D-Zielszenario'!I103="","-",'D-Zielszenario'!I103)</f>
        <v>-</v>
      </c>
    </row>
    <row r="785" spans="1:7">
      <c r="A785" s="454" t="str">
        <f>'D-Zielszenario'!$B$40</f>
        <v>D.9</v>
      </c>
      <c r="B785" s="456" t="str">
        <f>'B-Bestandsanalyse'!$C$45</f>
        <v>Endenergieverbrauch Wärme</v>
      </c>
      <c r="C785" s="454" t="str">
        <f t="shared" si="18"/>
        <v>Altholz</v>
      </c>
      <c r="D785" s="454" t="str">
        <f>'B-Bestandsanalyse'!$I$45</f>
        <v>Sektoren insgesamt</v>
      </c>
      <c r="E785" s="456" t="str">
        <f>'B-Bestandsanalyse'!$C$47</f>
        <v>MWh/a</v>
      </c>
      <c r="F785" s="454">
        <f>'D-Zielszenario'!$C$88</f>
        <v>2035</v>
      </c>
      <c r="G785" s="459" t="str">
        <f>IF('D-Zielszenario'!I104="","-",'D-Zielszenario'!I104)</f>
        <v>-</v>
      </c>
    </row>
    <row r="786" spans="1:7">
      <c r="A786" s="454" t="str">
        <f>'D-Zielszenario'!$B$40</f>
        <v>D.9</v>
      </c>
      <c r="B786" s="456" t="str">
        <f>'B-Bestandsanalyse'!$C$45</f>
        <v>Endenergieverbrauch Wärme</v>
      </c>
      <c r="C786" s="454" t="str">
        <f t="shared" si="18"/>
        <v>Biogas</v>
      </c>
      <c r="D786" s="454" t="str">
        <f>'B-Bestandsanalyse'!$I$45</f>
        <v>Sektoren insgesamt</v>
      </c>
      <c r="E786" s="456" t="str">
        <f>'B-Bestandsanalyse'!$C$47</f>
        <v>MWh/a</v>
      </c>
      <c r="F786" s="454">
        <f>'D-Zielszenario'!$C$88</f>
        <v>2035</v>
      </c>
      <c r="G786" s="459" t="str">
        <f>IF('D-Zielszenario'!I105="","-",'D-Zielszenario'!I105)</f>
        <v>-</v>
      </c>
    </row>
    <row r="787" spans="1:7">
      <c r="A787" s="454" t="str">
        <f>'D-Zielszenario'!$B$40</f>
        <v>D.9</v>
      </c>
      <c r="B787" s="456" t="str">
        <f>'B-Bestandsanalyse'!$C$45</f>
        <v>Endenergieverbrauch Wärme</v>
      </c>
      <c r="C787" s="454" t="str">
        <f t="shared" si="18"/>
        <v>Biomethan</v>
      </c>
      <c r="D787" s="454" t="str">
        <f>'B-Bestandsanalyse'!$I$45</f>
        <v>Sektoren insgesamt</v>
      </c>
      <c r="E787" s="456" t="str">
        <f>'B-Bestandsanalyse'!$C$47</f>
        <v>MWh/a</v>
      </c>
      <c r="F787" s="454">
        <f>'D-Zielszenario'!$C$88</f>
        <v>2035</v>
      </c>
      <c r="G787" s="459" t="str">
        <f>IF('D-Zielszenario'!I106="","-",'D-Zielszenario'!I106)</f>
        <v>-</v>
      </c>
    </row>
    <row r="788" spans="1:7">
      <c r="A788" s="454" t="str">
        <f>'D-Zielszenario'!$B$40</f>
        <v>D.9</v>
      </c>
      <c r="B788" s="456" t="str">
        <f>'B-Bestandsanalyse'!$C$45</f>
        <v>Endenergieverbrauch Wärme</v>
      </c>
      <c r="C788" s="454" t="str">
        <f t="shared" si="18"/>
        <v>Deponiegas</v>
      </c>
      <c r="D788" s="454" t="str">
        <f>'B-Bestandsanalyse'!$I$45</f>
        <v>Sektoren insgesamt</v>
      </c>
      <c r="E788" s="456" t="str">
        <f>'B-Bestandsanalyse'!$C$47</f>
        <v>MWh/a</v>
      </c>
      <c r="F788" s="454">
        <f>'D-Zielszenario'!$C$88</f>
        <v>2035</v>
      </c>
      <c r="G788" s="459" t="str">
        <f>IF('D-Zielszenario'!I107="","-",'D-Zielszenario'!I107)</f>
        <v>-</v>
      </c>
    </row>
    <row r="789" spans="1:7">
      <c r="A789" s="454" t="str">
        <f>'D-Zielszenario'!$B$40</f>
        <v>D.9</v>
      </c>
      <c r="B789" s="456" t="str">
        <f>'B-Bestandsanalyse'!$C$45</f>
        <v>Endenergieverbrauch Wärme</v>
      </c>
      <c r="C789" s="454" t="str">
        <f t="shared" si="18"/>
        <v>Klärgas</v>
      </c>
      <c r="D789" s="454" t="str">
        <f>'B-Bestandsanalyse'!$I$45</f>
        <v>Sektoren insgesamt</v>
      </c>
      <c r="E789" s="456" t="str">
        <f>'B-Bestandsanalyse'!$C$47</f>
        <v>MWh/a</v>
      </c>
      <c r="F789" s="454">
        <f>'D-Zielszenario'!$C$88</f>
        <v>2035</v>
      </c>
      <c r="G789" s="459" t="str">
        <f>IF('D-Zielszenario'!I108="","-",'D-Zielszenario'!I108)</f>
        <v>-</v>
      </c>
    </row>
    <row r="790" spans="1:7">
      <c r="A790" s="454" t="str">
        <f>'D-Zielszenario'!$B$40</f>
        <v>D.9</v>
      </c>
      <c r="B790" s="456" t="str">
        <f>'B-Bestandsanalyse'!$C$45</f>
        <v>Endenergieverbrauch Wärme</v>
      </c>
      <c r="C790" s="454" t="str">
        <f t="shared" si="18"/>
        <v>Flüssige Biomasse</v>
      </c>
      <c r="D790" s="454" t="str">
        <f>'B-Bestandsanalyse'!$I$45</f>
        <v>Sektoren insgesamt</v>
      </c>
      <c r="E790" s="456" t="str">
        <f>'B-Bestandsanalyse'!$C$47</f>
        <v>MWh/a</v>
      </c>
      <c r="F790" s="454">
        <f>'D-Zielszenario'!$C$88</f>
        <v>2035</v>
      </c>
      <c r="G790" s="459" t="str">
        <f>IF('D-Zielszenario'!I109="","-",'D-Zielszenario'!I109)</f>
        <v>-</v>
      </c>
    </row>
    <row r="791" spans="1:7">
      <c r="A791" s="454" t="str">
        <f>'D-Zielszenario'!$B$40</f>
        <v>D.9</v>
      </c>
      <c r="B791" s="456" t="str">
        <f>'B-Bestandsanalyse'!$C$45</f>
        <v>Endenergieverbrauch Wärme</v>
      </c>
      <c r="C791" s="454" t="str">
        <f t="shared" si="18"/>
        <v>Strom Wärmepumpe</v>
      </c>
      <c r="D791" s="454" t="str">
        <f>'B-Bestandsanalyse'!$I$45</f>
        <v>Sektoren insgesamt</v>
      </c>
      <c r="E791" s="456" t="str">
        <f>'B-Bestandsanalyse'!$C$47</f>
        <v>MWh/a</v>
      </c>
      <c r="F791" s="454">
        <f>'D-Zielszenario'!$C$88</f>
        <v>2035</v>
      </c>
      <c r="G791" s="459" t="str">
        <f>IF('D-Zielszenario'!I110="","-",'D-Zielszenario'!I110)</f>
        <v>-</v>
      </c>
    </row>
    <row r="792" spans="1:7">
      <c r="A792" s="454" t="str">
        <f>'D-Zielszenario'!$B$40</f>
        <v>D.9</v>
      </c>
      <c r="B792" s="456" t="str">
        <f>'B-Bestandsanalyse'!$C$45</f>
        <v>Endenergieverbrauch Wärme</v>
      </c>
      <c r="C792" s="454" t="str">
        <f t="shared" si="18"/>
        <v>Strom Direktheizung</v>
      </c>
      <c r="D792" s="454" t="str">
        <f>'B-Bestandsanalyse'!$I$45</f>
        <v>Sektoren insgesamt</v>
      </c>
      <c r="E792" s="456" t="str">
        <f>'B-Bestandsanalyse'!$C$47</f>
        <v>MWh/a</v>
      </c>
      <c r="F792" s="454">
        <f>'D-Zielszenario'!$C$88</f>
        <v>2035</v>
      </c>
      <c r="G792" s="459" t="str">
        <f>IF('D-Zielszenario'!I111="","-",'D-Zielszenario'!I111)</f>
        <v>-</v>
      </c>
    </row>
    <row r="793" spans="1:7">
      <c r="A793" s="454" t="str">
        <f>'D-Zielszenario'!$B$40</f>
        <v>D.9</v>
      </c>
      <c r="B793" s="456" t="str">
        <f>'B-Bestandsanalyse'!$C$45</f>
        <v>Endenergieverbrauch Wärme</v>
      </c>
      <c r="C793" s="454" t="str">
        <f t="shared" si="18"/>
        <v>Solarthermie Dach-Anlagen</v>
      </c>
      <c r="D793" s="454" t="str">
        <f>'B-Bestandsanalyse'!$I$45</f>
        <v>Sektoren insgesamt</v>
      </c>
      <c r="E793" s="456" t="str">
        <f>'B-Bestandsanalyse'!$C$47</f>
        <v>MWh/a</v>
      </c>
      <c r="F793" s="454">
        <f>'D-Zielszenario'!$C$88</f>
        <v>2035</v>
      </c>
      <c r="G793" s="459" t="str">
        <f>IF('D-Zielszenario'!I112="","-",'D-Zielszenario'!I112)</f>
        <v>-</v>
      </c>
    </row>
    <row r="794" spans="1:7">
      <c r="A794" s="454" t="str">
        <f>'D-Zielszenario'!$B$40</f>
        <v>D.9</v>
      </c>
      <c r="B794" s="456" t="str">
        <f>'B-Bestandsanalyse'!$C$45</f>
        <v>Endenergieverbrauch Wärme</v>
      </c>
      <c r="C794" s="454" t="str">
        <f t="shared" si="18"/>
        <v>Solarthermie Freiflächenanlagen</v>
      </c>
      <c r="D794" s="454" t="str">
        <f>'B-Bestandsanalyse'!$I$45</f>
        <v>Sektoren insgesamt</v>
      </c>
      <c r="E794" s="456" t="str">
        <f>'B-Bestandsanalyse'!$C$47</f>
        <v>MWh/a</v>
      </c>
      <c r="F794" s="454">
        <f>'D-Zielszenario'!$C$88</f>
        <v>2035</v>
      </c>
      <c r="G794" s="459" t="str">
        <f>IF('D-Zielszenario'!I113="","-",'D-Zielszenario'!I113)</f>
        <v>-</v>
      </c>
    </row>
    <row r="795" spans="1:7">
      <c r="A795" s="454" t="str">
        <f>'D-Zielszenario'!$B$40</f>
        <v>D.9</v>
      </c>
      <c r="B795" s="456" t="str">
        <f>'B-Bestandsanalyse'!$C$45</f>
        <v>Endenergieverbrauch Wärme</v>
      </c>
      <c r="C795" s="454" t="str">
        <f t="shared" si="18"/>
        <v>Oberflächennahe Geothermie</v>
      </c>
      <c r="D795" s="454" t="str">
        <f>'B-Bestandsanalyse'!$I$45</f>
        <v>Sektoren insgesamt</v>
      </c>
      <c r="E795" s="456" t="str">
        <f>'B-Bestandsanalyse'!$C$47</f>
        <v>MWh/a</v>
      </c>
      <c r="F795" s="454">
        <f>'D-Zielszenario'!$C$88</f>
        <v>2035</v>
      </c>
      <c r="G795" s="459" t="str">
        <f>IF('D-Zielszenario'!I114="","-",'D-Zielszenario'!I114)</f>
        <v>-</v>
      </c>
    </row>
    <row r="796" spans="1:7">
      <c r="A796" s="454" t="str">
        <f>'D-Zielszenario'!$B$40</f>
        <v>D.9</v>
      </c>
      <c r="B796" s="456" t="str">
        <f>'B-Bestandsanalyse'!$C$45</f>
        <v>Endenergieverbrauch Wärme</v>
      </c>
      <c r="C796" s="454" t="str">
        <f t="shared" si="18"/>
        <v>Tiefe Geothermie</v>
      </c>
      <c r="D796" s="454" t="str">
        <f>'B-Bestandsanalyse'!$I$45</f>
        <v>Sektoren insgesamt</v>
      </c>
      <c r="E796" s="456" t="str">
        <f>'B-Bestandsanalyse'!$C$47</f>
        <v>MWh/a</v>
      </c>
      <c r="F796" s="454">
        <f>'D-Zielszenario'!$C$88</f>
        <v>2035</v>
      </c>
      <c r="G796" s="459" t="str">
        <f>IF('D-Zielszenario'!I115="","-",'D-Zielszenario'!I115)</f>
        <v>-</v>
      </c>
    </row>
    <row r="797" spans="1:7">
      <c r="A797" s="454" t="str">
        <f>'D-Zielszenario'!$B$40</f>
        <v>D.9</v>
      </c>
      <c r="B797" s="456" t="str">
        <f>'B-Bestandsanalyse'!$C$45</f>
        <v>Endenergieverbrauch Wärme</v>
      </c>
      <c r="C797" s="454" t="str">
        <f t="shared" si="18"/>
        <v>Oberflächengewässern</v>
      </c>
      <c r="D797" s="454" t="str">
        <f>'B-Bestandsanalyse'!$I$45</f>
        <v>Sektoren insgesamt</v>
      </c>
      <c r="E797" s="456" t="str">
        <f>'B-Bestandsanalyse'!$C$47</f>
        <v>MWh/a</v>
      </c>
      <c r="F797" s="454">
        <f>'D-Zielszenario'!$C$88</f>
        <v>2035</v>
      </c>
      <c r="G797" s="459" t="str">
        <f>IF('D-Zielszenario'!I116="","-",'D-Zielszenario'!I116)</f>
        <v>-</v>
      </c>
    </row>
    <row r="798" spans="1:7">
      <c r="A798" s="454" t="str">
        <f>'D-Zielszenario'!$B$40</f>
        <v>D.9</v>
      </c>
      <c r="B798" s="456" t="str">
        <f>'B-Bestandsanalyse'!$C$45</f>
        <v>Endenergieverbrauch Wärme</v>
      </c>
      <c r="C798" s="454" t="str">
        <f t="shared" si="18"/>
        <v>Grubenwasser</v>
      </c>
      <c r="D798" s="454" t="str">
        <f>'B-Bestandsanalyse'!$I$45</f>
        <v>Sektoren insgesamt</v>
      </c>
      <c r="E798" s="456" t="str">
        <f>'B-Bestandsanalyse'!$C$47</f>
        <v>MWh/a</v>
      </c>
      <c r="F798" s="454">
        <f>'D-Zielszenario'!$C$88</f>
        <v>2035</v>
      </c>
      <c r="G798" s="459" t="str">
        <f>IF('D-Zielszenario'!I117="","-",'D-Zielszenario'!I117)</f>
        <v>-</v>
      </c>
    </row>
    <row r="799" spans="1:7">
      <c r="A799" s="454" t="str">
        <f>'D-Zielszenario'!$B$40</f>
        <v>D.9</v>
      </c>
      <c r="B799" s="456" t="str">
        <f>'B-Bestandsanalyse'!$C$45</f>
        <v>Endenergieverbrauch Wärme</v>
      </c>
      <c r="C799" s="454" t="str">
        <f t="shared" si="18"/>
        <v>Luft</v>
      </c>
      <c r="D799" s="454" t="str">
        <f>'B-Bestandsanalyse'!$I$45</f>
        <v>Sektoren insgesamt</v>
      </c>
      <c r="E799" s="456" t="str">
        <f>'B-Bestandsanalyse'!$C$47</f>
        <v>MWh/a</v>
      </c>
      <c r="F799" s="454">
        <f>'D-Zielszenario'!$C$88</f>
        <v>2035</v>
      </c>
      <c r="G799" s="459" t="str">
        <f>IF('D-Zielszenario'!I118="","-",'D-Zielszenario'!I118)</f>
        <v>-</v>
      </c>
    </row>
    <row r="800" spans="1:7">
      <c r="A800" s="454" t="str">
        <f>'D-Zielszenario'!$B$40</f>
        <v>D.9</v>
      </c>
      <c r="B800" s="456" t="str">
        <f>'B-Bestandsanalyse'!$C$45</f>
        <v>Endenergieverbrauch Wärme</v>
      </c>
      <c r="C800" s="454" t="str">
        <f t="shared" si="18"/>
        <v>Abwasser</v>
      </c>
      <c r="D800" s="454" t="str">
        <f>'B-Bestandsanalyse'!$I$45</f>
        <v>Sektoren insgesamt</v>
      </c>
      <c r="E800" s="456" t="str">
        <f>'B-Bestandsanalyse'!$C$47</f>
        <v>MWh/a</v>
      </c>
      <c r="F800" s="454">
        <f>'D-Zielszenario'!$C$88</f>
        <v>2035</v>
      </c>
      <c r="G800" s="459" t="str">
        <f>IF('D-Zielszenario'!I119="","-",'D-Zielszenario'!I119)</f>
        <v>-</v>
      </c>
    </row>
    <row r="801" spans="1:7">
      <c r="A801" s="454" t="str">
        <f>'D-Zielszenario'!$B$40</f>
        <v>D.9</v>
      </c>
      <c r="B801" s="456" t="str">
        <f>'B-Bestandsanalyse'!$C$45</f>
        <v>Endenergieverbrauch Wärme</v>
      </c>
      <c r="C801" s="454" t="str">
        <f t="shared" si="18"/>
        <v>Sonstige fossile Brennstoffe</v>
      </c>
      <c r="D801" s="454" t="str">
        <f>'B-Bestandsanalyse'!$I$45</f>
        <v>Sektoren insgesamt</v>
      </c>
      <c r="E801" s="456" t="str">
        <f>'B-Bestandsanalyse'!$C$47</f>
        <v>MWh/a</v>
      </c>
      <c r="F801" s="454">
        <f>'D-Zielszenario'!$C$88</f>
        <v>2035</v>
      </c>
      <c r="G801" s="459" t="str">
        <f>IF('D-Zielszenario'!I120="","-",'D-Zielszenario'!I120)</f>
        <v>-</v>
      </c>
    </row>
    <row r="802" spans="1:7">
      <c r="A802" s="454" t="str">
        <f>'D-Zielszenario'!$B$40</f>
        <v>D.9</v>
      </c>
      <c r="B802" s="456" t="str">
        <f>'B-Bestandsanalyse'!$C$45</f>
        <v>Endenergieverbrauch Wärme</v>
      </c>
      <c r="C802" s="454" t="str">
        <f t="shared" si="18"/>
        <v>Sonstige erneuerbare Energien</v>
      </c>
      <c r="D802" s="454" t="str">
        <f>'B-Bestandsanalyse'!$I$45</f>
        <v>Sektoren insgesamt</v>
      </c>
      <c r="E802" s="456" t="str">
        <f>'B-Bestandsanalyse'!$C$47</f>
        <v>MWh/a</v>
      </c>
      <c r="F802" s="454">
        <f>'D-Zielszenario'!$C$88</f>
        <v>2035</v>
      </c>
      <c r="G802" s="459" t="str">
        <f>IF('D-Zielszenario'!I121="","-",'D-Zielszenario'!I121)</f>
        <v>-</v>
      </c>
    </row>
    <row r="803" spans="1:7">
      <c r="A803" s="454" t="str">
        <f>'D-Zielszenario'!$B$40</f>
        <v>D.9</v>
      </c>
      <c r="B803" s="456" t="str">
        <f>'B-Bestandsanalyse'!$C$45</f>
        <v>Endenergieverbrauch Wärme</v>
      </c>
      <c r="C803" s="454"/>
      <c r="D803" s="454" t="str">
        <f>'B-Bestandsanalyse'!$I$45</f>
        <v>Sektoren insgesamt</v>
      </c>
      <c r="E803" s="456" t="str">
        <f>'B-Bestandsanalyse'!$C$47</f>
        <v>MWh/a</v>
      </c>
      <c r="F803" s="454">
        <f>'D-Zielszenario'!$C$88</f>
        <v>2035</v>
      </c>
      <c r="G803" s="459">
        <f>IF('D-Zielszenario'!I122="","-",'D-Zielszenario'!I122)</f>
        <v>0</v>
      </c>
    </row>
    <row r="804" spans="1:7">
      <c r="A804" t="str">
        <f>'D-Zielszenario'!$B$40</f>
        <v>D.9</v>
      </c>
      <c r="B804" s="404" t="str">
        <f>'B-Bestandsanalyse'!$C$45</f>
        <v>Endenergieverbrauch Wärme</v>
      </c>
      <c r="C804" t="str">
        <f t="shared" ref="C804:C835" si="19">C474</f>
        <v>Braunkohle</v>
      </c>
      <c r="D804" s="404" t="str">
        <f>'B-Bestandsanalyse'!$D$47</f>
        <v>Haushalte</v>
      </c>
      <c r="E804" s="404" t="str">
        <f>'B-Bestandsanalyse'!$C$47</f>
        <v>MWh/a</v>
      </c>
      <c r="F804">
        <f>'D-Zielszenario'!$C$126</f>
        <v>2040</v>
      </c>
      <c r="G804" s="547" t="str">
        <f>IF('D-Zielszenario'!D128="","-",'D-Zielszenario'!D128)</f>
        <v>-</v>
      </c>
    </row>
    <row r="805" spans="1:7">
      <c r="A805" t="str">
        <f>'D-Zielszenario'!$B$40</f>
        <v>D.9</v>
      </c>
      <c r="B805" s="404" t="str">
        <f>'B-Bestandsanalyse'!$C$45</f>
        <v>Endenergieverbrauch Wärme</v>
      </c>
      <c r="C805" t="str">
        <f t="shared" si="19"/>
        <v>Steinkohle</v>
      </c>
      <c r="D805" s="404" t="str">
        <f>'B-Bestandsanalyse'!$D$47</f>
        <v>Haushalte</v>
      </c>
      <c r="E805" s="404" t="str">
        <f>'B-Bestandsanalyse'!$C$47</f>
        <v>MWh/a</v>
      </c>
      <c r="F805">
        <f>'D-Zielszenario'!$C$126</f>
        <v>2040</v>
      </c>
      <c r="G805" s="547" t="str">
        <f>IF('D-Zielszenario'!D129="","-",'D-Zielszenario'!D129)</f>
        <v>-</v>
      </c>
    </row>
    <row r="806" spans="1:7">
      <c r="A806" t="str">
        <f>'D-Zielszenario'!$B$40</f>
        <v>D.9</v>
      </c>
      <c r="B806" s="404" t="str">
        <f>'B-Bestandsanalyse'!$C$45</f>
        <v>Endenergieverbrauch Wärme</v>
      </c>
      <c r="C806" t="str">
        <f t="shared" si="19"/>
        <v>Erdgas</v>
      </c>
      <c r="D806" s="404" t="str">
        <f>'B-Bestandsanalyse'!$D$47</f>
        <v>Haushalte</v>
      </c>
      <c r="E806" s="404" t="str">
        <f>'B-Bestandsanalyse'!$C$47</f>
        <v>MWh/a</v>
      </c>
      <c r="F806">
        <f>'D-Zielszenario'!$C$126</f>
        <v>2040</v>
      </c>
      <c r="G806" s="547" t="str">
        <f>IF('D-Zielszenario'!D130="","-",'D-Zielszenario'!D130)</f>
        <v>-</v>
      </c>
    </row>
    <row r="807" spans="1:7">
      <c r="A807" t="str">
        <f>'D-Zielszenario'!$B$40</f>
        <v>D.9</v>
      </c>
      <c r="B807" s="404" t="str">
        <f>'B-Bestandsanalyse'!$C$45</f>
        <v>Endenergieverbrauch Wärme</v>
      </c>
      <c r="C807" t="str">
        <f t="shared" si="19"/>
        <v>Flüssiggas</v>
      </c>
      <c r="D807" s="404" t="str">
        <f>'B-Bestandsanalyse'!$D$47</f>
        <v>Haushalte</v>
      </c>
      <c r="E807" s="404" t="str">
        <f>'B-Bestandsanalyse'!$C$47</f>
        <v>MWh/a</v>
      </c>
      <c r="F807">
        <f>'D-Zielszenario'!$C$126</f>
        <v>2040</v>
      </c>
      <c r="G807" s="547" t="str">
        <f>IF('D-Zielszenario'!D131="","-",'D-Zielszenario'!D131)</f>
        <v>-</v>
      </c>
    </row>
    <row r="808" spans="1:7">
      <c r="A808" t="str">
        <f>'D-Zielszenario'!$B$40</f>
        <v>D.9</v>
      </c>
      <c r="B808" s="404" t="str">
        <f>'B-Bestandsanalyse'!$C$45</f>
        <v>Endenergieverbrauch Wärme</v>
      </c>
      <c r="C808" t="str">
        <f t="shared" si="19"/>
        <v>Heizöl</v>
      </c>
      <c r="D808" s="404" t="str">
        <f>'B-Bestandsanalyse'!$D$47</f>
        <v>Haushalte</v>
      </c>
      <c r="E808" s="404" t="str">
        <f>'B-Bestandsanalyse'!$C$47</f>
        <v>MWh/a</v>
      </c>
      <c r="F808">
        <f>'D-Zielszenario'!$C$126</f>
        <v>2040</v>
      </c>
      <c r="G808" s="547" t="str">
        <f>IF('D-Zielszenario'!D132="","-",'D-Zielszenario'!D132)</f>
        <v>-</v>
      </c>
    </row>
    <row r="809" spans="1:7">
      <c r="A809" t="str">
        <f>'D-Zielszenario'!$B$40</f>
        <v>D.9</v>
      </c>
      <c r="B809" s="404" t="str">
        <f>'B-Bestandsanalyse'!$C$45</f>
        <v>Endenergieverbrauch Wärme</v>
      </c>
      <c r="C809" t="str">
        <f t="shared" si="19"/>
        <v>Wasserstoff</v>
      </c>
      <c r="D809" s="404" t="str">
        <f>'B-Bestandsanalyse'!$D$47</f>
        <v>Haushalte</v>
      </c>
      <c r="E809" s="404" t="str">
        <f>'B-Bestandsanalyse'!$C$47</f>
        <v>MWh/a</v>
      </c>
      <c r="F809">
        <f>'D-Zielszenario'!$C$126</f>
        <v>2040</v>
      </c>
      <c r="G809" s="547" t="str">
        <f>IF('D-Zielszenario'!D133="","-",'D-Zielszenario'!D133)</f>
        <v>-</v>
      </c>
    </row>
    <row r="810" spans="1:7">
      <c r="A810" t="str">
        <f>'D-Zielszenario'!$B$40</f>
        <v>D.9</v>
      </c>
      <c r="B810" s="404" t="str">
        <f>'B-Bestandsanalyse'!$C$45</f>
        <v>Endenergieverbrauch Wärme</v>
      </c>
      <c r="C810" t="str">
        <f t="shared" si="19"/>
        <v>Wasserstoffderivate</v>
      </c>
      <c r="D810" s="404" t="str">
        <f>'B-Bestandsanalyse'!$D$47</f>
        <v>Haushalte</v>
      </c>
      <c r="E810" s="404" t="str">
        <f>'B-Bestandsanalyse'!$C$47</f>
        <v>MWh/a</v>
      </c>
      <c r="F810">
        <f>'D-Zielszenario'!$C$126</f>
        <v>2040</v>
      </c>
      <c r="G810" s="547" t="str">
        <f>IF('D-Zielszenario'!D134="","-",'D-Zielszenario'!D134)</f>
        <v>-</v>
      </c>
    </row>
    <row r="811" spans="1:7">
      <c r="A811" t="str">
        <f>'D-Zielszenario'!$B$40</f>
        <v>D.9</v>
      </c>
      <c r="B811" s="404" t="str">
        <f>'B-Bestandsanalyse'!$C$45</f>
        <v>Endenergieverbrauch Wärme</v>
      </c>
      <c r="C811" t="str">
        <f t="shared" si="19"/>
        <v>Grubengas</v>
      </c>
      <c r="D811" s="404" t="str">
        <f>'B-Bestandsanalyse'!$D$47</f>
        <v>Haushalte</v>
      </c>
      <c r="E811" s="404" t="str">
        <f>'B-Bestandsanalyse'!$C$47</f>
        <v>MWh/a</v>
      </c>
      <c r="F811">
        <f>'D-Zielszenario'!$C$126</f>
        <v>2040</v>
      </c>
      <c r="G811" s="547" t="str">
        <f>IF('D-Zielszenario'!D135="","-",'D-Zielszenario'!D135)</f>
        <v>-</v>
      </c>
    </row>
    <row r="812" spans="1:7">
      <c r="A812" t="str">
        <f>'D-Zielszenario'!$B$40</f>
        <v>D.9</v>
      </c>
      <c r="B812" s="404" t="str">
        <f>'B-Bestandsanalyse'!$C$45</f>
        <v>Endenergieverbrauch Wärme</v>
      </c>
      <c r="C812" t="str">
        <f t="shared" si="19"/>
        <v>Nicht biogener Abfall</v>
      </c>
      <c r="D812" s="404" t="str">
        <f>'B-Bestandsanalyse'!$D$47</f>
        <v>Haushalte</v>
      </c>
      <c r="E812" s="404" t="str">
        <f>'B-Bestandsanalyse'!$C$47</f>
        <v>MWh/a</v>
      </c>
      <c r="F812">
        <f>'D-Zielszenario'!$C$126</f>
        <v>2040</v>
      </c>
      <c r="G812" s="547" t="str">
        <f>IF('D-Zielszenario'!D136="","-",'D-Zielszenario'!D136)</f>
        <v>-</v>
      </c>
    </row>
    <row r="813" spans="1:7">
      <c r="A813" t="str">
        <f>'D-Zielszenario'!$B$40</f>
        <v>D.9</v>
      </c>
      <c r="B813" s="404" t="str">
        <f>'B-Bestandsanalyse'!$C$45</f>
        <v>Endenergieverbrauch Wärme</v>
      </c>
      <c r="C813" t="str">
        <f t="shared" si="19"/>
        <v>Biogener Abfall</v>
      </c>
      <c r="D813" s="404" t="str">
        <f>'B-Bestandsanalyse'!$D$47</f>
        <v>Haushalte</v>
      </c>
      <c r="E813" s="404" t="str">
        <f>'B-Bestandsanalyse'!$C$47</f>
        <v>MWh/a</v>
      </c>
      <c r="F813">
        <f>'D-Zielszenario'!$C$126</f>
        <v>2040</v>
      </c>
      <c r="G813" s="547" t="str">
        <f>IF('D-Zielszenario'!D137="","-",'D-Zielszenario'!D137)</f>
        <v>-</v>
      </c>
    </row>
    <row r="814" spans="1:7">
      <c r="A814" t="str">
        <f>'D-Zielszenario'!$B$40</f>
        <v>D.9</v>
      </c>
      <c r="B814" s="404" t="str">
        <f>'B-Bestandsanalyse'!$C$45</f>
        <v>Endenergieverbrauch Wärme</v>
      </c>
      <c r="C814" t="str">
        <f t="shared" si="19"/>
        <v>Abwärme &lt; 60 °C</v>
      </c>
      <c r="D814" s="404" t="str">
        <f>'B-Bestandsanalyse'!$D$47</f>
        <v>Haushalte</v>
      </c>
      <c r="E814" s="404" t="str">
        <f>'B-Bestandsanalyse'!$C$47</f>
        <v>MWh/a</v>
      </c>
      <c r="F814">
        <f>'D-Zielszenario'!$C$126</f>
        <v>2040</v>
      </c>
      <c r="G814" s="547" t="str">
        <f>IF('D-Zielszenario'!D138="","-",'D-Zielszenario'!D138)</f>
        <v>-</v>
      </c>
    </row>
    <row r="815" spans="1:7">
      <c r="A815" t="str">
        <f>'D-Zielszenario'!$B$40</f>
        <v>D.9</v>
      </c>
      <c r="B815" s="404" t="str">
        <f>'B-Bestandsanalyse'!$C$45</f>
        <v>Endenergieverbrauch Wärme</v>
      </c>
      <c r="C815" t="str">
        <f t="shared" si="19"/>
        <v>Abwärme 60 bis 110 °C</v>
      </c>
      <c r="D815" s="404" t="str">
        <f>'B-Bestandsanalyse'!$D$47</f>
        <v>Haushalte</v>
      </c>
      <c r="E815" s="404" t="str">
        <f>'B-Bestandsanalyse'!$C$47</f>
        <v>MWh/a</v>
      </c>
      <c r="F815">
        <f>'D-Zielszenario'!$C$126</f>
        <v>2040</v>
      </c>
      <c r="G815" s="547" t="str">
        <f>IF('D-Zielszenario'!D139="","-",'D-Zielszenario'!D139)</f>
        <v>-</v>
      </c>
    </row>
    <row r="816" spans="1:7">
      <c r="A816" t="str">
        <f>'D-Zielszenario'!$B$40</f>
        <v>D.9</v>
      </c>
      <c r="B816" s="404" t="str">
        <f>'B-Bestandsanalyse'!$C$45</f>
        <v>Endenergieverbrauch Wärme</v>
      </c>
      <c r="C816" t="str">
        <f t="shared" si="19"/>
        <v>Abwärme &gt;= 110 °C</v>
      </c>
      <c r="D816" s="404" t="str">
        <f>'B-Bestandsanalyse'!$D$47</f>
        <v>Haushalte</v>
      </c>
      <c r="E816" s="404" t="str">
        <f>'B-Bestandsanalyse'!$C$47</f>
        <v>MWh/a</v>
      </c>
      <c r="F816">
        <f>'D-Zielszenario'!$C$126</f>
        <v>2040</v>
      </c>
      <c r="G816" s="547" t="str">
        <f>IF('D-Zielszenario'!D140="","-",'D-Zielszenario'!D140)</f>
        <v>-</v>
      </c>
    </row>
    <row r="817" spans="1:7">
      <c r="A817" t="str">
        <f>'D-Zielszenario'!$B$40</f>
        <v>D.9</v>
      </c>
      <c r="B817" s="404" t="str">
        <f>'B-Bestandsanalyse'!$C$45</f>
        <v>Endenergieverbrauch Wärme</v>
      </c>
      <c r="C817" t="str">
        <f t="shared" si="19"/>
        <v>feste Biomasse (ohne Altholz)</v>
      </c>
      <c r="D817" s="404" t="str">
        <f>'B-Bestandsanalyse'!$D$47</f>
        <v>Haushalte</v>
      </c>
      <c r="E817" s="404" t="str">
        <f>'B-Bestandsanalyse'!$C$47</f>
        <v>MWh/a</v>
      </c>
      <c r="F817">
        <f>'D-Zielszenario'!$C$126</f>
        <v>2040</v>
      </c>
      <c r="G817" s="547" t="str">
        <f>IF('D-Zielszenario'!D141="","-",'D-Zielszenario'!D141)</f>
        <v>-</v>
      </c>
    </row>
    <row r="818" spans="1:7">
      <c r="A818" t="str">
        <f>'D-Zielszenario'!$B$40</f>
        <v>D.9</v>
      </c>
      <c r="B818" s="404" t="str">
        <f>'B-Bestandsanalyse'!$C$45</f>
        <v>Endenergieverbrauch Wärme</v>
      </c>
      <c r="C818" t="str">
        <f t="shared" si="19"/>
        <v>Altholz</v>
      </c>
      <c r="D818" s="404" t="str">
        <f>'B-Bestandsanalyse'!$D$47</f>
        <v>Haushalte</v>
      </c>
      <c r="E818" s="404" t="str">
        <f>'B-Bestandsanalyse'!$C$47</f>
        <v>MWh/a</v>
      </c>
      <c r="F818">
        <f>'D-Zielszenario'!$C$126</f>
        <v>2040</v>
      </c>
      <c r="G818" s="547" t="str">
        <f>IF('D-Zielszenario'!D142="","-",'D-Zielszenario'!D142)</f>
        <v>-</v>
      </c>
    </row>
    <row r="819" spans="1:7">
      <c r="A819" t="str">
        <f>'D-Zielszenario'!$B$40</f>
        <v>D.9</v>
      </c>
      <c r="B819" s="404" t="str">
        <f>'B-Bestandsanalyse'!$C$45</f>
        <v>Endenergieverbrauch Wärme</v>
      </c>
      <c r="C819" t="str">
        <f t="shared" si="19"/>
        <v>Biogas</v>
      </c>
      <c r="D819" s="404" t="str">
        <f>'B-Bestandsanalyse'!$D$47</f>
        <v>Haushalte</v>
      </c>
      <c r="E819" s="404" t="str">
        <f>'B-Bestandsanalyse'!$C$47</f>
        <v>MWh/a</v>
      </c>
      <c r="F819">
        <f>'D-Zielszenario'!$C$126</f>
        <v>2040</v>
      </c>
      <c r="G819" s="547" t="str">
        <f>IF('D-Zielszenario'!D143="","-",'D-Zielszenario'!D143)</f>
        <v>-</v>
      </c>
    </row>
    <row r="820" spans="1:7">
      <c r="A820" t="str">
        <f>'D-Zielszenario'!$B$40</f>
        <v>D.9</v>
      </c>
      <c r="B820" s="404" t="str">
        <f>'B-Bestandsanalyse'!$C$45</f>
        <v>Endenergieverbrauch Wärme</v>
      </c>
      <c r="C820" t="str">
        <f t="shared" si="19"/>
        <v>Biomethan</v>
      </c>
      <c r="D820" s="404" t="str">
        <f>'B-Bestandsanalyse'!$D$47</f>
        <v>Haushalte</v>
      </c>
      <c r="E820" s="404" t="str">
        <f>'B-Bestandsanalyse'!$C$47</f>
        <v>MWh/a</v>
      </c>
      <c r="F820">
        <f>'D-Zielszenario'!$C$126</f>
        <v>2040</v>
      </c>
      <c r="G820" s="547" t="str">
        <f>IF('D-Zielszenario'!D144="","-",'D-Zielszenario'!D144)</f>
        <v>-</v>
      </c>
    </row>
    <row r="821" spans="1:7">
      <c r="A821" t="str">
        <f>'D-Zielszenario'!$B$40</f>
        <v>D.9</v>
      </c>
      <c r="B821" s="404" t="str">
        <f>'B-Bestandsanalyse'!$C$45</f>
        <v>Endenergieverbrauch Wärme</v>
      </c>
      <c r="C821" t="str">
        <f t="shared" si="19"/>
        <v>Deponiegas</v>
      </c>
      <c r="D821" s="404" t="str">
        <f>'B-Bestandsanalyse'!$D$47</f>
        <v>Haushalte</v>
      </c>
      <c r="E821" s="404" t="str">
        <f>'B-Bestandsanalyse'!$C$47</f>
        <v>MWh/a</v>
      </c>
      <c r="F821">
        <f>'D-Zielszenario'!$C$126</f>
        <v>2040</v>
      </c>
      <c r="G821" s="547" t="str">
        <f>IF('D-Zielszenario'!D145="","-",'D-Zielszenario'!D145)</f>
        <v>-</v>
      </c>
    </row>
    <row r="822" spans="1:7">
      <c r="A822" t="str">
        <f>'D-Zielszenario'!$B$40</f>
        <v>D.9</v>
      </c>
      <c r="B822" s="404" t="str">
        <f>'B-Bestandsanalyse'!$C$45</f>
        <v>Endenergieverbrauch Wärme</v>
      </c>
      <c r="C822" t="str">
        <f t="shared" si="19"/>
        <v>Klärgas</v>
      </c>
      <c r="D822" s="404" t="str">
        <f>'B-Bestandsanalyse'!$D$47</f>
        <v>Haushalte</v>
      </c>
      <c r="E822" s="404" t="str">
        <f>'B-Bestandsanalyse'!$C$47</f>
        <v>MWh/a</v>
      </c>
      <c r="F822">
        <f>'D-Zielszenario'!$C$126</f>
        <v>2040</v>
      </c>
      <c r="G822" s="547" t="str">
        <f>IF('D-Zielszenario'!D146="","-",'D-Zielszenario'!D146)</f>
        <v>-</v>
      </c>
    </row>
    <row r="823" spans="1:7">
      <c r="A823" t="str">
        <f>'D-Zielszenario'!$B$40</f>
        <v>D.9</v>
      </c>
      <c r="B823" s="404" t="str">
        <f>'B-Bestandsanalyse'!$C$45</f>
        <v>Endenergieverbrauch Wärme</v>
      </c>
      <c r="C823" t="str">
        <f t="shared" si="19"/>
        <v>Flüssige Biomasse</v>
      </c>
      <c r="D823" s="404" t="str">
        <f>'B-Bestandsanalyse'!$D$47</f>
        <v>Haushalte</v>
      </c>
      <c r="E823" s="404" t="str">
        <f>'B-Bestandsanalyse'!$C$47</f>
        <v>MWh/a</v>
      </c>
      <c r="F823">
        <f>'D-Zielszenario'!$C$126</f>
        <v>2040</v>
      </c>
      <c r="G823" s="547" t="str">
        <f>IF('D-Zielszenario'!D147="","-",'D-Zielszenario'!D147)</f>
        <v>-</v>
      </c>
    </row>
    <row r="824" spans="1:7">
      <c r="A824" t="str">
        <f>'D-Zielszenario'!$B$40</f>
        <v>D.9</v>
      </c>
      <c r="B824" s="404" t="str">
        <f>'B-Bestandsanalyse'!$C$45</f>
        <v>Endenergieverbrauch Wärme</v>
      </c>
      <c r="C824" t="str">
        <f t="shared" si="19"/>
        <v>Strom Wärmepumpe</v>
      </c>
      <c r="D824" s="404" t="str">
        <f>'B-Bestandsanalyse'!$D$47</f>
        <v>Haushalte</v>
      </c>
      <c r="E824" s="404" t="str">
        <f>'B-Bestandsanalyse'!$C$47</f>
        <v>MWh/a</v>
      </c>
      <c r="F824">
        <f>'D-Zielszenario'!$C$126</f>
        <v>2040</v>
      </c>
      <c r="G824" s="547" t="str">
        <f>IF('D-Zielszenario'!D148="","-",'D-Zielszenario'!D148)</f>
        <v>-</v>
      </c>
    </row>
    <row r="825" spans="1:7">
      <c r="A825" t="str">
        <f>'D-Zielszenario'!$B$40</f>
        <v>D.9</v>
      </c>
      <c r="B825" s="404" t="str">
        <f>'B-Bestandsanalyse'!$C$45</f>
        <v>Endenergieverbrauch Wärme</v>
      </c>
      <c r="C825" t="str">
        <f t="shared" si="19"/>
        <v>Strom Direktheizung</v>
      </c>
      <c r="D825" s="404" t="str">
        <f>'B-Bestandsanalyse'!$D$47</f>
        <v>Haushalte</v>
      </c>
      <c r="E825" s="404" t="str">
        <f>'B-Bestandsanalyse'!$C$47</f>
        <v>MWh/a</v>
      </c>
      <c r="F825">
        <f>'D-Zielszenario'!$C$126</f>
        <v>2040</v>
      </c>
      <c r="G825" s="547" t="str">
        <f>IF('D-Zielszenario'!D149="","-",'D-Zielszenario'!D149)</f>
        <v>-</v>
      </c>
    </row>
    <row r="826" spans="1:7">
      <c r="A826" t="str">
        <f>'D-Zielszenario'!$B$40</f>
        <v>D.9</v>
      </c>
      <c r="B826" s="404" t="str">
        <f>'B-Bestandsanalyse'!$C$45</f>
        <v>Endenergieverbrauch Wärme</v>
      </c>
      <c r="C826" t="str">
        <f t="shared" si="19"/>
        <v>Solarthermie Dach-Anlagen</v>
      </c>
      <c r="D826" s="404" t="str">
        <f>'B-Bestandsanalyse'!$D$47</f>
        <v>Haushalte</v>
      </c>
      <c r="E826" s="404" t="str">
        <f>'B-Bestandsanalyse'!$C$47</f>
        <v>MWh/a</v>
      </c>
      <c r="F826">
        <f>'D-Zielszenario'!$C$126</f>
        <v>2040</v>
      </c>
      <c r="G826" s="547" t="str">
        <f>IF('D-Zielszenario'!D150="","-",'D-Zielszenario'!D150)</f>
        <v>-</v>
      </c>
    </row>
    <row r="827" spans="1:7">
      <c r="A827" t="str">
        <f>'D-Zielszenario'!$B$40</f>
        <v>D.9</v>
      </c>
      <c r="B827" s="404" t="str">
        <f>'B-Bestandsanalyse'!$C$45</f>
        <v>Endenergieverbrauch Wärme</v>
      </c>
      <c r="C827" t="str">
        <f t="shared" si="19"/>
        <v>Solarthermie Freiflächenanlagen</v>
      </c>
      <c r="D827" s="404" t="str">
        <f>'B-Bestandsanalyse'!$D$47</f>
        <v>Haushalte</v>
      </c>
      <c r="E827" s="404" t="str">
        <f>'B-Bestandsanalyse'!$C$47</f>
        <v>MWh/a</v>
      </c>
      <c r="F827">
        <f>'D-Zielszenario'!$C$126</f>
        <v>2040</v>
      </c>
      <c r="G827" s="547" t="str">
        <f>IF('D-Zielszenario'!D151="","-",'D-Zielszenario'!D151)</f>
        <v>-</v>
      </c>
    </row>
    <row r="828" spans="1:7">
      <c r="A828" t="str">
        <f>'D-Zielszenario'!$B$40</f>
        <v>D.9</v>
      </c>
      <c r="B828" s="404" t="str">
        <f>'B-Bestandsanalyse'!$C$45</f>
        <v>Endenergieverbrauch Wärme</v>
      </c>
      <c r="C828" t="str">
        <f t="shared" si="19"/>
        <v>Oberflächennahe Geothermie</v>
      </c>
      <c r="D828" s="404" t="str">
        <f>'B-Bestandsanalyse'!$D$47</f>
        <v>Haushalte</v>
      </c>
      <c r="E828" s="404" t="str">
        <f>'B-Bestandsanalyse'!$C$47</f>
        <v>MWh/a</v>
      </c>
      <c r="F828">
        <f>'D-Zielszenario'!$C$126</f>
        <v>2040</v>
      </c>
      <c r="G828" s="547" t="str">
        <f>IF('D-Zielszenario'!D152="","-",'D-Zielszenario'!D152)</f>
        <v>-</v>
      </c>
    </row>
    <row r="829" spans="1:7">
      <c r="A829" t="str">
        <f>'D-Zielszenario'!$B$40</f>
        <v>D.9</v>
      </c>
      <c r="B829" s="404" t="str">
        <f>'B-Bestandsanalyse'!$C$45</f>
        <v>Endenergieverbrauch Wärme</v>
      </c>
      <c r="C829" t="str">
        <f t="shared" si="19"/>
        <v>Tiefe Geothermie</v>
      </c>
      <c r="D829" s="404" t="str">
        <f>'B-Bestandsanalyse'!$D$47</f>
        <v>Haushalte</v>
      </c>
      <c r="E829" s="404" t="str">
        <f>'B-Bestandsanalyse'!$C$47</f>
        <v>MWh/a</v>
      </c>
      <c r="F829">
        <f>'D-Zielszenario'!$C$126</f>
        <v>2040</v>
      </c>
      <c r="G829" s="547" t="str">
        <f>IF('D-Zielszenario'!D153="","-",'D-Zielszenario'!D153)</f>
        <v>-</v>
      </c>
    </row>
    <row r="830" spans="1:7">
      <c r="A830" t="str">
        <f>'D-Zielszenario'!$B$40</f>
        <v>D.9</v>
      </c>
      <c r="B830" s="404" t="str">
        <f>'B-Bestandsanalyse'!$C$45</f>
        <v>Endenergieverbrauch Wärme</v>
      </c>
      <c r="C830" t="str">
        <f t="shared" si="19"/>
        <v>Oberflächengewässern</v>
      </c>
      <c r="D830" s="404" t="str">
        <f>'B-Bestandsanalyse'!$D$47</f>
        <v>Haushalte</v>
      </c>
      <c r="E830" s="404" t="str">
        <f>'B-Bestandsanalyse'!$C$47</f>
        <v>MWh/a</v>
      </c>
      <c r="F830">
        <f>'D-Zielszenario'!$C$126</f>
        <v>2040</v>
      </c>
      <c r="G830" s="547" t="str">
        <f>IF('D-Zielszenario'!D154="","-",'D-Zielszenario'!D154)</f>
        <v>-</v>
      </c>
    </row>
    <row r="831" spans="1:7">
      <c r="A831" t="str">
        <f>'D-Zielszenario'!$B$40</f>
        <v>D.9</v>
      </c>
      <c r="B831" s="404" t="str">
        <f>'B-Bestandsanalyse'!$C$45</f>
        <v>Endenergieverbrauch Wärme</v>
      </c>
      <c r="C831" t="str">
        <f t="shared" si="19"/>
        <v>Grubenwasser</v>
      </c>
      <c r="D831" s="404" t="str">
        <f>'B-Bestandsanalyse'!$D$47</f>
        <v>Haushalte</v>
      </c>
      <c r="E831" s="404" t="str">
        <f>'B-Bestandsanalyse'!$C$47</f>
        <v>MWh/a</v>
      </c>
      <c r="F831">
        <f>'D-Zielszenario'!$C$126</f>
        <v>2040</v>
      </c>
      <c r="G831" s="547" t="str">
        <f>IF('D-Zielszenario'!D155="","-",'D-Zielszenario'!D155)</f>
        <v>-</v>
      </c>
    </row>
    <row r="832" spans="1:7">
      <c r="A832" t="str">
        <f>'D-Zielszenario'!$B$40</f>
        <v>D.9</v>
      </c>
      <c r="B832" s="404" t="str">
        <f>'B-Bestandsanalyse'!$C$45</f>
        <v>Endenergieverbrauch Wärme</v>
      </c>
      <c r="C832" t="str">
        <f t="shared" si="19"/>
        <v>Luft</v>
      </c>
      <c r="D832" s="404" t="str">
        <f>'B-Bestandsanalyse'!$D$47</f>
        <v>Haushalte</v>
      </c>
      <c r="E832" s="404" t="str">
        <f>'B-Bestandsanalyse'!$C$47</f>
        <v>MWh/a</v>
      </c>
      <c r="F832">
        <f>'D-Zielszenario'!$C$126</f>
        <v>2040</v>
      </c>
      <c r="G832" s="547" t="str">
        <f>IF('D-Zielszenario'!D156="","-",'D-Zielszenario'!D156)</f>
        <v>-</v>
      </c>
    </row>
    <row r="833" spans="1:7">
      <c r="A833" t="str">
        <f>'D-Zielszenario'!$B$40</f>
        <v>D.9</v>
      </c>
      <c r="B833" s="404" t="str">
        <f>'B-Bestandsanalyse'!$C$45</f>
        <v>Endenergieverbrauch Wärme</v>
      </c>
      <c r="C833" t="str">
        <f t="shared" si="19"/>
        <v>Abwasser</v>
      </c>
      <c r="D833" s="404" t="str">
        <f>'B-Bestandsanalyse'!$D$47</f>
        <v>Haushalte</v>
      </c>
      <c r="E833" s="404" t="str">
        <f>'B-Bestandsanalyse'!$C$47</f>
        <v>MWh/a</v>
      </c>
      <c r="F833">
        <f>'D-Zielszenario'!$C$126</f>
        <v>2040</v>
      </c>
      <c r="G833" s="547" t="str">
        <f>IF('D-Zielszenario'!D157="","-",'D-Zielszenario'!D157)</f>
        <v>-</v>
      </c>
    </row>
    <row r="834" spans="1:7">
      <c r="A834" t="str">
        <f>'D-Zielszenario'!$B$40</f>
        <v>D.9</v>
      </c>
      <c r="B834" s="404" t="str">
        <f>'B-Bestandsanalyse'!$C$45</f>
        <v>Endenergieverbrauch Wärme</v>
      </c>
      <c r="C834" t="str">
        <f t="shared" si="19"/>
        <v>Sonstige fossile Brennstoffe</v>
      </c>
      <c r="D834" s="404" t="str">
        <f>'B-Bestandsanalyse'!$D$47</f>
        <v>Haushalte</v>
      </c>
      <c r="E834" s="404" t="str">
        <f>'B-Bestandsanalyse'!$C$47</f>
        <v>MWh/a</v>
      </c>
      <c r="F834">
        <f>'D-Zielszenario'!$C$126</f>
        <v>2040</v>
      </c>
      <c r="G834" s="547" t="str">
        <f>IF('D-Zielszenario'!D158="","-",'D-Zielszenario'!D158)</f>
        <v>-</v>
      </c>
    </row>
    <row r="835" spans="1:7">
      <c r="A835" t="str">
        <f>'D-Zielszenario'!$B$40</f>
        <v>D.9</v>
      </c>
      <c r="B835" s="404" t="str">
        <f>'B-Bestandsanalyse'!$C$45</f>
        <v>Endenergieverbrauch Wärme</v>
      </c>
      <c r="C835" t="str">
        <f t="shared" si="19"/>
        <v>Sonstige erneuerbare Energien</v>
      </c>
      <c r="D835" s="404" t="str">
        <f>'B-Bestandsanalyse'!$D$47</f>
        <v>Haushalte</v>
      </c>
      <c r="E835" s="404" t="str">
        <f>'B-Bestandsanalyse'!$C$47</f>
        <v>MWh/a</v>
      </c>
      <c r="F835">
        <f>'D-Zielszenario'!$C$126</f>
        <v>2040</v>
      </c>
      <c r="G835" s="547" t="str">
        <f>IF('D-Zielszenario'!D159="","-",'D-Zielszenario'!D159)</f>
        <v>-</v>
      </c>
    </row>
    <row r="836" spans="1:7">
      <c r="A836" t="str">
        <f>'D-Zielszenario'!$B$40</f>
        <v>D.9</v>
      </c>
      <c r="B836" s="404" t="str">
        <f>'B-Bestandsanalyse'!$C$45</f>
        <v>Endenergieverbrauch Wärme</v>
      </c>
      <c r="D836" s="404" t="str">
        <f>'B-Bestandsanalyse'!$D$47</f>
        <v>Haushalte</v>
      </c>
      <c r="E836" s="404" t="str">
        <f>'B-Bestandsanalyse'!$C$47</f>
        <v>MWh/a</v>
      </c>
      <c r="F836">
        <f>'D-Zielszenario'!$C$126</f>
        <v>2040</v>
      </c>
      <c r="G836" s="547">
        <f>IF('D-Zielszenario'!D160="","-",'D-Zielszenario'!D160)</f>
        <v>0</v>
      </c>
    </row>
    <row r="837" spans="1:7">
      <c r="A837" t="str">
        <f>'D-Zielszenario'!$B$40</f>
        <v>D.9</v>
      </c>
      <c r="B837" s="404" t="str">
        <f>'B-Bestandsanalyse'!$C$45</f>
        <v>Endenergieverbrauch Wärme</v>
      </c>
      <c r="C837" t="str">
        <f t="shared" ref="C837:C868" si="20">C507</f>
        <v>Braunkohle</v>
      </c>
      <c r="D837" s="404" t="str">
        <f>'B-Bestandsanalyse'!$E$47</f>
        <v>GHD</v>
      </c>
      <c r="E837" s="404" t="str">
        <f>'B-Bestandsanalyse'!$C$47</f>
        <v>MWh/a</v>
      </c>
      <c r="F837">
        <f>'D-Zielszenario'!$C$126</f>
        <v>2040</v>
      </c>
      <c r="G837" s="547" t="str">
        <f>IF('D-Zielszenario'!E128="","-",'D-Zielszenario'!E128)</f>
        <v>-</v>
      </c>
    </row>
    <row r="838" spans="1:7">
      <c r="A838" t="str">
        <f>'D-Zielszenario'!$B$40</f>
        <v>D.9</v>
      </c>
      <c r="B838" s="404" t="str">
        <f>'B-Bestandsanalyse'!$C$45</f>
        <v>Endenergieverbrauch Wärme</v>
      </c>
      <c r="C838" t="str">
        <f t="shared" si="20"/>
        <v>Steinkohle</v>
      </c>
      <c r="D838" s="404" t="str">
        <f>'B-Bestandsanalyse'!$E$47</f>
        <v>GHD</v>
      </c>
      <c r="E838" s="404" t="str">
        <f>'B-Bestandsanalyse'!$C$47</f>
        <v>MWh/a</v>
      </c>
      <c r="F838">
        <f>'D-Zielszenario'!$C$126</f>
        <v>2040</v>
      </c>
      <c r="G838" s="547" t="str">
        <f>IF('D-Zielszenario'!E129="","-",'D-Zielszenario'!E129)</f>
        <v>-</v>
      </c>
    </row>
    <row r="839" spans="1:7">
      <c r="A839" t="str">
        <f>'D-Zielszenario'!$B$40</f>
        <v>D.9</v>
      </c>
      <c r="B839" s="404" t="str">
        <f>'B-Bestandsanalyse'!$C$45</f>
        <v>Endenergieverbrauch Wärme</v>
      </c>
      <c r="C839" t="str">
        <f t="shared" si="20"/>
        <v>Erdgas</v>
      </c>
      <c r="D839" s="404" t="str">
        <f>'B-Bestandsanalyse'!$E$47</f>
        <v>GHD</v>
      </c>
      <c r="E839" s="404" t="str">
        <f>'B-Bestandsanalyse'!$C$47</f>
        <v>MWh/a</v>
      </c>
      <c r="F839">
        <f>'D-Zielszenario'!$C$126</f>
        <v>2040</v>
      </c>
      <c r="G839" s="547" t="str">
        <f>IF('D-Zielszenario'!E130="","-",'D-Zielszenario'!E130)</f>
        <v>-</v>
      </c>
    </row>
    <row r="840" spans="1:7">
      <c r="A840" t="str">
        <f>'D-Zielszenario'!$B$40</f>
        <v>D.9</v>
      </c>
      <c r="B840" s="404" t="str">
        <f>'B-Bestandsanalyse'!$C$45</f>
        <v>Endenergieverbrauch Wärme</v>
      </c>
      <c r="C840" t="str">
        <f t="shared" si="20"/>
        <v>Flüssiggas</v>
      </c>
      <c r="D840" s="404" t="str">
        <f>'B-Bestandsanalyse'!$E$47</f>
        <v>GHD</v>
      </c>
      <c r="E840" s="404" t="str">
        <f>'B-Bestandsanalyse'!$C$47</f>
        <v>MWh/a</v>
      </c>
      <c r="F840">
        <f>'D-Zielszenario'!$C$126</f>
        <v>2040</v>
      </c>
      <c r="G840" s="547" t="str">
        <f>IF('D-Zielszenario'!E131="","-",'D-Zielszenario'!E131)</f>
        <v>-</v>
      </c>
    </row>
    <row r="841" spans="1:7">
      <c r="A841" t="str">
        <f>'D-Zielszenario'!$B$40</f>
        <v>D.9</v>
      </c>
      <c r="B841" s="404" t="str">
        <f>'B-Bestandsanalyse'!$C$45</f>
        <v>Endenergieverbrauch Wärme</v>
      </c>
      <c r="C841" t="str">
        <f t="shared" si="20"/>
        <v>Heizöl</v>
      </c>
      <c r="D841" s="404" t="str">
        <f>'B-Bestandsanalyse'!$E$47</f>
        <v>GHD</v>
      </c>
      <c r="E841" s="404" t="str">
        <f>'B-Bestandsanalyse'!$C$47</f>
        <v>MWh/a</v>
      </c>
      <c r="F841">
        <f>'D-Zielszenario'!$C$126</f>
        <v>2040</v>
      </c>
      <c r="G841" s="547" t="str">
        <f>IF('D-Zielszenario'!E132="","-",'D-Zielszenario'!E132)</f>
        <v>-</v>
      </c>
    </row>
    <row r="842" spans="1:7">
      <c r="A842" t="str">
        <f>'D-Zielszenario'!$B$40</f>
        <v>D.9</v>
      </c>
      <c r="B842" s="404" t="str">
        <f>'B-Bestandsanalyse'!$C$45</f>
        <v>Endenergieverbrauch Wärme</v>
      </c>
      <c r="C842" t="str">
        <f t="shared" si="20"/>
        <v>Wasserstoff</v>
      </c>
      <c r="D842" s="404" t="str">
        <f>'B-Bestandsanalyse'!$E$47</f>
        <v>GHD</v>
      </c>
      <c r="E842" s="404" t="str">
        <f>'B-Bestandsanalyse'!$C$47</f>
        <v>MWh/a</v>
      </c>
      <c r="F842">
        <f>'D-Zielszenario'!$C$126</f>
        <v>2040</v>
      </c>
      <c r="G842" s="547" t="str">
        <f>IF('D-Zielszenario'!E133="","-",'D-Zielszenario'!E133)</f>
        <v>-</v>
      </c>
    </row>
    <row r="843" spans="1:7">
      <c r="A843" t="str">
        <f>'D-Zielszenario'!$B$40</f>
        <v>D.9</v>
      </c>
      <c r="B843" s="404" t="str">
        <f>'B-Bestandsanalyse'!$C$45</f>
        <v>Endenergieverbrauch Wärme</v>
      </c>
      <c r="C843" t="str">
        <f t="shared" si="20"/>
        <v>Wasserstoffderivate</v>
      </c>
      <c r="D843" s="404" t="str">
        <f>'B-Bestandsanalyse'!$E$47</f>
        <v>GHD</v>
      </c>
      <c r="E843" s="404" t="str">
        <f>'B-Bestandsanalyse'!$C$47</f>
        <v>MWh/a</v>
      </c>
      <c r="F843">
        <f>'D-Zielszenario'!$C$126</f>
        <v>2040</v>
      </c>
      <c r="G843" s="547" t="str">
        <f>IF('D-Zielszenario'!E134="","-",'D-Zielszenario'!E134)</f>
        <v>-</v>
      </c>
    </row>
    <row r="844" spans="1:7">
      <c r="A844" t="str">
        <f>'D-Zielszenario'!$B$40</f>
        <v>D.9</v>
      </c>
      <c r="B844" s="404" t="str">
        <f>'B-Bestandsanalyse'!$C$45</f>
        <v>Endenergieverbrauch Wärme</v>
      </c>
      <c r="C844" t="str">
        <f t="shared" si="20"/>
        <v>Grubengas</v>
      </c>
      <c r="D844" s="404" t="str">
        <f>'B-Bestandsanalyse'!$E$47</f>
        <v>GHD</v>
      </c>
      <c r="E844" s="404" t="str">
        <f>'B-Bestandsanalyse'!$C$47</f>
        <v>MWh/a</v>
      </c>
      <c r="F844">
        <f>'D-Zielszenario'!$C$126</f>
        <v>2040</v>
      </c>
      <c r="G844" s="547" t="str">
        <f>IF('D-Zielszenario'!E135="","-",'D-Zielszenario'!E135)</f>
        <v>-</v>
      </c>
    </row>
    <row r="845" spans="1:7">
      <c r="A845" t="str">
        <f>'D-Zielszenario'!$B$40</f>
        <v>D.9</v>
      </c>
      <c r="B845" s="404" t="str">
        <f>'B-Bestandsanalyse'!$C$45</f>
        <v>Endenergieverbrauch Wärme</v>
      </c>
      <c r="C845" t="str">
        <f t="shared" si="20"/>
        <v>Nicht biogener Abfall</v>
      </c>
      <c r="D845" s="404" t="str">
        <f>'B-Bestandsanalyse'!$E$47</f>
        <v>GHD</v>
      </c>
      <c r="E845" s="404" t="str">
        <f>'B-Bestandsanalyse'!$C$47</f>
        <v>MWh/a</v>
      </c>
      <c r="F845">
        <f>'D-Zielszenario'!$C$126</f>
        <v>2040</v>
      </c>
      <c r="G845" s="547" t="str">
        <f>IF('D-Zielszenario'!E136="","-",'D-Zielszenario'!E136)</f>
        <v>-</v>
      </c>
    </row>
    <row r="846" spans="1:7">
      <c r="A846" t="str">
        <f>'D-Zielszenario'!$B$40</f>
        <v>D.9</v>
      </c>
      <c r="B846" s="404" t="str">
        <f>'B-Bestandsanalyse'!$C$45</f>
        <v>Endenergieverbrauch Wärme</v>
      </c>
      <c r="C846" t="str">
        <f t="shared" si="20"/>
        <v>Biogener Abfall</v>
      </c>
      <c r="D846" s="404" t="str">
        <f>'B-Bestandsanalyse'!$E$47</f>
        <v>GHD</v>
      </c>
      <c r="E846" s="404" t="str">
        <f>'B-Bestandsanalyse'!$C$47</f>
        <v>MWh/a</v>
      </c>
      <c r="F846">
        <f>'D-Zielszenario'!$C$126</f>
        <v>2040</v>
      </c>
      <c r="G846" s="547" t="str">
        <f>IF('D-Zielszenario'!E137="","-",'D-Zielszenario'!E137)</f>
        <v>-</v>
      </c>
    </row>
    <row r="847" spans="1:7">
      <c r="A847" t="str">
        <f>'D-Zielszenario'!$B$40</f>
        <v>D.9</v>
      </c>
      <c r="B847" s="404" t="str">
        <f>'B-Bestandsanalyse'!$C$45</f>
        <v>Endenergieverbrauch Wärme</v>
      </c>
      <c r="C847" t="str">
        <f t="shared" si="20"/>
        <v>Abwärme &lt; 60 °C</v>
      </c>
      <c r="D847" s="404" t="str">
        <f>'B-Bestandsanalyse'!$E$47</f>
        <v>GHD</v>
      </c>
      <c r="E847" s="404" t="str">
        <f>'B-Bestandsanalyse'!$C$47</f>
        <v>MWh/a</v>
      </c>
      <c r="F847">
        <f>'D-Zielszenario'!$C$126</f>
        <v>2040</v>
      </c>
      <c r="G847" s="547" t="str">
        <f>IF('D-Zielszenario'!E138="","-",'D-Zielszenario'!E138)</f>
        <v>-</v>
      </c>
    </row>
    <row r="848" spans="1:7">
      <c r="A848" t="str">
        <f>'D-Zielszenario'!$B$40</f>
        <v>D.9</v>
      </c>
      <c r="B848" s="404" t="str">
        <f>'B-Bestandsanalyse'!$C$45</f>
        <v>Endenergieverbrauch Wärme</v>
      </c>
      <c r="C848" t="str">
        <f t="shared" si="20"/>
        <v>Abwärme 60 bis 110 °C</v>
      </c>
      <c r="D848" s="404" t="str">
        <f>'B-Bestandsanalyse'!$E$47</f>
        <v>GHD</v>
      </c>
      <c r="E848" s="404" t="str">
        <f>'B-Bestandsanalyse'!$C$47</f>
        <v>MWh/a</v>
      </c>
      <c r="F848">
        <f>'D-Zielszenario'!$C$126</f>
        <v>2040</v>
      </c>
      <c r="G848" s="547" t="str">
        <f>IF('D-Zielszenario'!E139="","-",'D-Zielszenario'!E139)</f>
        <v>-</v>
      </c>
    </row>
    <row r="849" spans="1:7">
      <c r="A849" t="str">
        <f>'D-Zielszenario'!$B$40</f>
        <v>D.9</v>
      </c>
      <c r="B849" s="404" t="str">
        <f>'B-Bestandsanalyse'!$C$45</f>
        <v>Endenergieverbrauch Wärme</v>
      </c>
      <c r="C849" t="str">
        <f t="shared" si="20"/>
        <v>Abwärme &gt;= 110 °C</v>
      </c>
      <c r="D849" s="404" t="str">
        <f>'B-Bestandsanalyse'!$E$47</f>
        <v>GHD</v>
      </c>
      <c r="E849" s="404" t="str">
        <f>'B-Bestandsanalyse'!$C$47</f>
        <v>MWh/a</v>
      </c>
      <c r="F849">
        <f>'D-Zielszenario'!$C$126</f>
        <v>2040</v>
      </c>
      <c r="G849" s="547" t="str">
        <f>IF('D-Zielszenario'!E140="","-",'D-Zielszenario'!E140)</f>
        <v>-</v>
      </c>
    </row>
    <row r="850" spans="1:7">
      <c r="A850" t="str">
        <f>'D-Zielszenario'!$B$40</f>
        <v>D.9</v>
      </c>
      <c r="B850" s="404" t="str">
        <f>'B-Bestandsanalyse'!$C$45</f>
        <v>Endenergieverbrauch Wärme</v>
      </c>
      <c r="C850" t="str">
        <f t="shared" si="20"/>
        <v>feste Biomasse (ohne Altholz)</v>
      </c>
      <c r="D850" s="404" t="str">
        <f>'B-Bestandsanalyse'!$E$47</f>
        <v>GHD</v>
      </c>
      <c r="E850" s="404" t="str">
        <f>'B-Bestandsanalyse'!$C$47</f>
        <v>MWh/a</v>
      </c>
      <c r="F850">
        <f>'D-Zielszenario'!$C$126</f>
        <v>2040</v>
      </c>
      <c r="G850" s="547" t="str">
        <f>IF('D-Zielszenario'!E141="","-",'D-Zielszenario'!E141)</f>
        <v>-</v>
      </c>
    </row>
    <row r="851" spans="1:7">
      <c r="A851" t="str">
        <f>'D-Zielszenario'!$B$40</f>
        <v>D.9</v>
      </c>
      <c r="B851" s="404" t="str">
        <f>'B-Bestandsanalyse'!$C$45</f>
        <v>Endenergieverbrauch Wärme</v>
      </c>
      <c r="C851" t="str">
        <f t="shared" si="20"/>
        <v>Altholz</v>
      </c>
      <c r="D851" s="404" t="str">
        <f>'B-Bestandsanalyse'!$E$47</f>
        <v>GHD</v>
      </c>
      <c r="E851" s="404" t="str">
        <f>'B-Bestandsanalyse'!$C$47</f>
        <v>MWh/a</v>
      </c>
      <c r="F851">
        <f>'D-Zielszenario'!$C$126</f>
        <v>2040</v>
      </c>
      <c r="G851" s="547" t="str">
        <f>IF('D-Zielszenario'!E142="","-",'D-Zielszenario'!E142)</f>
        <v>-</v>
      </c>
    </row>
    <row r="852" spans="1:7">
      <c r="A852" t="str">
        <f>'D-Zielszenario'!$B$40</f>
        <v>D.9</v>
      </c>
      <c r="B852" s="404" t="str">
        <f>'B-Bestandsanalyse'!$C$45</f>
        <v>Endenergieverbrauch Wärme</v>
      </c>
      <c r="C852" t="str">
        <f t="shared" si="20"/>
        <v>Biogas</v>
      </c>
      <c r="D852" s="404" t="str">
        <f>'B-Bestandsanalyse'!$E$47</f>
        <v>GHD</v>
      </c>
      <c r="E852" s="404" t="str">
        <f>'B-Bestandsanalyse'!$C$47</f>
        <v>MWh/a</v>
      </c>
      <c r="F852">
        <f>'D-Zielszenario'!$C$126</f>
        <v>2040</v>
      </c>
      <c r="G852" s="547" t="str">
        <f>IF('D-Zielszenario'!E143="","-",'D-Zielszenario'!E143)</f>
        <v>-</v>
      </c>
    </row>
    <row r="853" spans="1:7">
      <c r="A853" t="str">
        <f>'D-Zielszenario'!$B$40</f>
        <v>D.9</v>
      </c>
      <c r="B853" s="404" t="str">
        <f>'B-Bestandsanalyse'!$C$45</f>
        <v>Endenergieverbrauch Wärme</v>
      </c>
      <c r="C853" t="str">
        <f t="shared" si="20"/>
        <v>Biomethan</v>
      </c>
      <c r="D853" s="404" t="str">
        <f>'B-Bestandsanalyse'!$E$47</f>
        <v>GHD</v>
      </c>
      <c r="E853" s="404" t="str">
        <f>'B-Bestandsanalyse'!$C$47</f>
        <v>MWh/a</v>
      </c>
      <c r="F853">
        <f>'D-Zielszenario'!$C$126</f>
        <v>2040</v>
      </c>
      <c r="G853" s="547" t="str">
        <f>IF('D-Zielszenario'!E144="","-",'D-Zielszenario'!E144)</f>
        <v>-</v>
      </c>
    </row>
    <row r="854" spans="1:7">
      <c r="A854" t="str">
        <f>'D-Zielszenario'!$B$40</f>
        <v>D.9</v>
      </c>
      <c r="B854" s="404" t="str">
        <f>'B-Bestandsanalyse'!$C$45</f>
        <v>Endenergieverbrauch Wärme</v>
      </c>
      <c r="C854" t="str">
        <f t="shared" si="20"/>
        <v>Deponiegas</v>
      </c>
      <c r="D854" s="404" t="str">
        <f>'B-Bestandsanalyse'!$E$47</f>
        <v>GHD</v>
      </c>
      <c r="E854" s="404" t="str">
        <f>'B-Bestandsanalyse'!$C$47</f>
        <v>MWh/a</v>
      </c>
      <c r="F854">
        <f>'D-Zielszenario'!$C$126</f>
        <v>2040</v>
      </c>
      <c r="G854" s="547" t="str">
        <f>IF('D-Zielszenario'!E145="","-",'D-Zielszenario'!E145)</f>
        <v>-</v>
      </c>
    </row>
    <row r="855" spans="1:7">
      <c r="A855" t="str">
        <f>'D-Zielszenario'!$B$40</f>
        <v>D.9</v>
      </c>
      <c r="B855" s="404" t="str">
        <f>'B-Bestandsanalyse'!$C$45</f>
        <v>Endenergieverbrauch Wärme</v>
      </c>
      <c r="C855" t="str">
        <f t="shared" si="20"/>
        <v>Klärgas</v>
      </c>
      <c r="D855" s="404" t="str">
        <f>'B-Bestandsanalyse'!$E$47</f>
        <v>GHD</v>
      </c>
      <c r="E855" s="404" t="str">
        <f>'B-Bestandsanalyse'!$C$47</f>
        <v>MWh/a</v>
      </c>
      <c r="F855">
        <f>'D-Zielszenario'!$C$126</f>
        <v>2040</v>
      </c>
      <c r="G855" s="547" t="str">
        <f>IF('D-Zielszenario'!E146="","-",'D-Zielszenario'!E146)</f>
        <v>-</v>
      </c>
    </row>
    <row r="856" spans="1:7">
      <c r="A856" t="str">
        <f>'D-Zielszenario'!$B$40</f>
        <v>D.9</v>
      </c>
      <c r="B856" s="404" t="str">
        <f>'B-Bestandsanalyse'!$C$45</f>
        <v>Endenergieverbrauch Wärme</v>
      </c>
      <c r="C856" t="str">
        <f t="shared" si="20"/>
        <v>Flüssige Biomasse</v>
      </c>
      <c r="D856" s="404" t="str">
        <f>'B-Bestandsanalyse'!$E$47</f>
        <v>GHD</v>
      </c>
      <c r="E856" s="404" t="str">
        <f>'B-Bestandsanalyse'!$C$47</f>
        <v>MWh/a</v>
      </c>
      <c r="F856">
        <f>'D-Zielszenario'!$C$126</f>
        <v>2040</v>
      </c>
      <c r="G856" s="547" t="str">
        <f>IF('D-Zielszenario'!E147="","-",'D-Zielszenario'!E147)</f>
        <v>-</v>
      </c>
    </row>
    <row r="857" spans="1:7">
      <c r="A857" t="str">
        <f>'D-Zielszenario'!$B$40</f>
        <v>D.9</v>
      </c>
      <c r="B857" s="404" t="str">
        <f>'B-Bestandsanalyse'!$C$45</f>
        <v>Endenergieverbrauch Wärme</v>
      </c>
      <c r="C857" t="str">
        <f t="shared" si="20"/>
        <v>Strom Wärmepumpe</v>
      </c>
      <c r="D857" s="404" t="str">
        <f>'B-Bestandsanalyse'!$E$47</f>
        <v>GHD</v>
      </c>
      <c r="E857" s="404" t="str">
        <f>'B-Bestandsanalyse'!$C$47</f>
        <v>MWh/a</v>
      </c>
      <c r="F857">
        <f>'D-Zielszenario'!$C$126</f>
        <v>2040</v>
      </c>
      <c r="G857" s="547" t="str">
        <f>IF('D-Zielszenario'!E148="","-",'D-Zielszenario'!E148)</f>
        <v>-</v>
      </c>
    </row>
    <row r="858" spans="1:7">
      <c r="A858" t="str">
        <f>'D-Zielszenario'!$B$40</f>
        <v>D.9</v>
      </c>
      <c r="B858" s="404" t="str">
        <f>'B-Bestandsanalyse'!$C$45</f>
        <v>Endenergieverbrauch Wärme</v>
      </c>
      <c r="C858" t="str">
        <f t="shared" si="20"/>
        <v>Strom Direktheizung</v>
      </c>
      <c r="D858" s="404" t="str">
        <f>'B-Bestandsanalyse'!$E$47</f>
        <v>GHD</v>
      </c>
      <c r="E858" s="404" t="str">
        <f>'B-Bestandsanalyse'!$C$47</f>
        <v>MWh/a</v>
      </c>
      <c r="F858">
        <f>'D-Zielszenario'!$C$126</f>
        <v>2040</v>
      </c>
      <c r="G858" s="547" t="str">
        <f>IF('D-Zielszenario'!E149="","-",'D-Zielszenario'!E149)</f>
        <v>-</v>
      </c>
    </row>
    <row r="859" spans="1:7">
      <c r="A859" t="str">
        <f>'D-Zielszenario'!$B$40</f>
        <v>D.9</v>
      </c>
      <c r="B859" s="404" t="str">
        <f>'B-Bestandsanalyse'!$C$45</f>
        <v>Endenergieverbrauch Wärme</v>
      </c>
      <c r="C859" t="str">
        <f t="shared" si="20"/>
        <v>Solarthermie Dach-Anlagen</v>
      </c>
      <c r="D859" s="404" t="str">
        <f>'B-Bestandsanalyse'!$E$47</f>
        <v>GHD</v>
      </c>
      <c r="E859" s="404" t="str">
        <f>'B-Bestandsanalyse'!$C$47</f>
        <v>MWh/a</v>
      </c>
      <c r="F859">
        <f>'D-Zielszenario'!$C$126</f>
        <v>2040</v>
      </c>
      <c r="G859" s="547" t="str">
        <f>IF('D-Zielszenario'!E150="","-",'D-Zielszenario'!E150)</f>
        <v>-</v>
      </c>
    </row>
    <row r="860" spans="1:7">
      <c r="A860" t="str">
        <f>'D-Zielszenario'!$B$40</f>
        <v>D.9</v>
      </c>
      <c r="B860" s="404" t="str">
        <f>'B-Bestandsanalyse'!$C$45</f>
        <v>Endenergieverbrauch Wärme</v>
      </c>
      <c r="C860" t="str">
        <f t="shared" si="20"/>
        <v>Solarthermie Freiflächenanlagen</v>
      </c>
      <c r="D860" s="404" t="str">
        <f>'B-Bestandsanalyse'!$E$47</f>
        <v>GHD</v>
      </c>
      <c r="E860" s="404" t="str">
        <f>'B-Bestandsanalyse'!$C$47</f>
        <v>MWh/a</v>
      </c>
      <c r="F860">
        <f>'D-Zielszenario'!$C$126</f>
        <v>2040</v>
      </c>
      <c r="G860" s="547" t="str">
        <f>IF('D-Zielszenario'!E151="","-",'D-Zielszenario'!E151)</f>
        <v>-</v>
      </c>
    </row>
    <row r="861" spans="1:7">
      <c r="A861" t="str">
        <f>'D-Zielszenario'!$B$40</f>
        <v>D.9</v>
      </c>
      <c r="B861" s="404" t="str">
        <f>'B-Bestandsanalyse'!$C$45</f>
        <v>Endenergieverbrauch Wärme</v>
      </c>
      <c r="C861" t="str">
        <f t="shared" si="20"/>
        <v>Oberflächennahe Geothermie</v>
      </c>
      <c r="D861" s="404" t="str">
        <f>'B-Bestandsanalyse'!$E$47</f>
        <v>GHD</v>
      </c>
      <c r="E861" s="404" t="str">
        <f>'B-Bestandsanalyse'!$C$47</f>
        <v>MWh/a</v>
      </c>
      <c r="F861">
        <f>'D-Zielszenario'!$C$126</f>
        <v>2040</v>
      </c>
      <c r="G861" s="547" t="str">
        <f>IF('D-Zielszenario'!E152="","-",'D-Zielszenario'!E152)</f>
        <v>-</v>
      </c>
    </row>
    <row r="862" spans="1:7">
      <c r="A862" t="str">
        <f>'D-Zielszenario'!$B$40</f>
        <v>D.9</v>
      </c>
      <c r="B862" s="404" t="str">
        <f>'B-Bestandsanalyse'!$C$45</f>
        <v>Endenergieverbrauch Wärme</v>
      </c>
      <c r="C862" t="str">
        <f t="shared" si="20"/>
        <v>Tiefe Geothermie</v>
      </c>
      <c r="D862" s="404" t="str">
        <f>'B-Bestandsanalyse'!$E$47</f>
        <v>GHD</v>
      </c>
      <c r="E862" s="404" t="str">
        <f>'B-Bestandsanalyse'!$C$47</f>
        <v>MWh/a</v>
      </c>
      <c r="F862">
        <f>'D-Zielszenario'!$C$126</f>
        <v>2040</v>
      </c>
      <c r="G862" s="547" t="str">
        <f>IF('D-Zielszenario'!E153="","-",'D-Zielszenario'!E153)</f>
        <v>-</v>
      </c>
    </row>
    <row r="863" spans="1:7">
      <c r="A863" t="str">
        <f>'D-Zielszenario'!$B$40</f>
        <v>D.9</v>
      </c>
      <c r="B863" s="404" t="str">
        <f>'B-Bestandsanalyse'!$C$45</f>
        <v>Endenergieverbrauch Wärme</v>
      </c>
      <c r="C863" t="str">
        <f t="shared" si="20"/>
        <v>Oberflächengewässern</v>
      </c>
      <c r="D863" s="404" t="str">
        <f>'B-Bestandsanalyse'!$E$47</f>
        <v>GHD</v>
      </c>
      <c r="E863" s="404" t="str">
        <f>'B-Bestandsanalyse'!$C$47</f>
        <v>MWh/a</v>
      </c>
      <c r="F863">
        <f>'D-Zielszenario'!$C$126</f>
        <v>2040</v>
      </c>
      <c r="G863" s="547" t="str">
        <f>IF('D-Zielszenario'!E154="","-",'D-Zielszenario'!E154)</f>
        <v>-</v>
      </c>
    </row>
    <row r="864" spans="1:7">
      <c r="A864" t="str">
        <f>'D-Zielszenario'!$B$40</f>
        <v>D.9</v>
      </c>
      <c r="B864" s="404" t="str">
        <f>'B-Bestandsanalyse'!$C$45</f>
        <v>Endenergieverbrauch Wärme</v>
      </c>
      <c r="C864" t="str">
        <f t="shared" si="20"/>
        <v>Grubenwasser</v>
      </c>
      <c r="D864" s="404" t="str">
        <f>'B-Bestandsanalyse'!$E$47</f>
        <v>GHD</v>
      </c>
      <c r="E864" s="404" t="str">
        <f>'B-Bestandsanalyse'!$C$47</f>
        <v>MWh/a</v>
      </c>
      <c r="F864">
        <f>'D-Zielszenario'!$C$126</f>
        <v>2040</v>
      </c>
      <c r="G864" s="547" t="str">
        <f>IF('D-Zielszenario'!E155="","-",'D-Zielszenario'!E155)</f>
        <v>-</v>
      </c>
    </row>
    <row r="865" spans="1:7">
      <c r="A865" t="str">
        <f>'D-Zielszenario'!$B$40</f>
        <v>D.9</v>
      </c>
      <c r="B865" s="404" t="str">
        <f>'B-Bestandsanalyse'!$C$45</f>
        <v>Endenergieverbrauch Wärme</v>
      </c>
      <c r="C865" t="str">
        <f t="shared" si="20"/>
        <v>Luft</v>
      </c>
      <c r="D865" s="404" t="str">
        <f>'B-Bestandsanalyse'!$E$47</f>
        <v>GHD</v>
      </c>
      <c r="E865" s="404" t="str">
        <f>'B-Bestandsanalyse'!$C$47</f>
        <v>MWh/a</v>
      </c>
      <c r="F865">
        <f>'D-Zielszenario'!$C$126</f>
        <v>2040</v>
      </c>
      <c r="G865" s="547" t="str">
        <f>IF('D-Zielszenario'!E156="","-",'D-Zielszenario'!E156)</f>
        <v>-</v>
      </c>
    </row>
    <row r="866" spans="1:7">
      <c r="A866" t="str">
        <f>'D-Zielszenario'!$B$40</f>
        <v>D.9</v>
      </c>
      <c r="B866" s="404" t="str">
        <f>'B-Bestandsanalyse'!$C$45</f>
        <v>Endenergieverbrauch Wärme</v>
      </c>
      <c r="C866" t="str">
        <f t="shared" si="20"/>
        <v>Abwasser</v>
      </c>
      <c r="D866" s="404" t="str">
        <f>'B-Bestandsanalyse'!$E$47</f>
        <v>GHD</v>
      </c>
      <c r="E866" s="404" t="str">
        <f>'B-Bestandsanalyse'!$C$47</f>
        <v>MWh/a</v>
      </c>
      <c r="F866">
        <f>'D-Zielszenario'!$C$126</f>
        <v>2040</v>
      </c>
      <c r="G866" s="547" t="str">
        <f>IF('D-Zielszenario'!E157="","-",'D-Zielszenario'!E157)</f>
        <v>-</v>
      </c>
    </row>
    <row r="867" spans="1:7">
      <c r="A867" t="str">
        <f>'D-Zielszenario'!$B$40</f>
        <v>D.9</v>
      </c>
      <c r="B867" s="404" t="str">
        <f>'B-Bestandsanalyse'!$C$45</f>
        <v>Endenergieverbrauch Wärme</v>
      </c>
      <c r="C867" t="str">
        <f t="shared" si="20"/>
        <v>Sonstige fossile Brennstoffe</v>
      </c>
      <c r="D867" s="404" t="str">
        <f>'B-Bestandsanalyse'!$E$47</f>
        <v>GHD</v>
      </c>
      <c r="E867" s="404" t="str">
        <f>'B-Bestandsanalyse'!$C$47</f>
        <v>MWh/a</v>
      </c>
      <c r="F867">
        <f>'D-Zielszenario'!$C$126</f>
        <v>2040</v>
      </c>
      <c r="G867" s="547" t="str">
        <f>IF('D-Zielszenario'!E158="","-",'D-Zielszenario'!E158)</f>
        <v>-</v>
      </c>
    </row>
    <row r="868" spans="1:7">
      <c r="A868" t="str">
        <f>'D-Zielszenario'!$B$40</f>
        <v>D.9</v>
      </c>
      <c r="B868" s="404" t="str">
        <f>'B-Bestandsanalyse'!$C$45</f>
        <v>Endenergieverbrauch Wärme</v>
      </c>
      <c r="C868" t="str">
        <f t="shared" si="20"/>
        <v>Sonstige erneuerbare Energien</v>
      </c>
      <c r="D868" s="404" t="str">
        <f>'B-Bestandsanalyse'!$E$47</f>
        <v>GHD</v>
      </c>
      <c r="E868" s="404" t="str">
        <f>'B-Bestandsanalyse'!$C$47</f>
        <v>MWh/a</v>
      </c>
      <c r="F868">
        <f>'D-Zielszenario'!$C$126</f>
        <v>2040</v>
      </c>
      <c r="G868" s="547" t="str">
        <f>IF('D-Zielszenario'!E159="","-",'D-Zielszenario'!E159)</f>
        <v>-</v>
      </c>
    </row>
    <row r="869" spans="1:7">
      <c r="A869" t="str">
        <f>'D-Zielszenario'!$B$40</f>
        <v>D.9</v>
      </c>
      <c r="B869" s="404" t="str">
        <f>'B-Bestandsanalyse'!$C$45</f>
        <v>Endenergieverbrauch Wärme</v>
      </c>
      <c r="D869" s="404" t="str">
        <f>'B-Bestandsanalyse'!$E$47</f>
        <v>GHD</v>
      </c>
      <c r="E869" s="404" t="str">
        <f>'B-Bestandsanalyse'!$C$47</f>
        <v>MWh/a</v>
      </c>
      <c r="F869">
        <f>'D-Zielszenario'!$C$126</f>
        <v>2040</v>
      </c>
      <c r="G869" s="547">
        <f>IF('D-Zielszenario'!E160="","-",'D-Zielszenario'!E160)</f>
        <v>0</v>
      </c>
    </row>
    <row r="870" spans="1:7">
      <c r="A870" t="str">
        <f>'D-Zielszenario'!$B$40</f>
        <v>D.9</v>
      </c>
      <c r="B870" s="404" t="str">
        <f>'B-Bestandsanalyse'!$C$45</f>
        <v>Endenergieverbrauch Wärme</v>
      </c>
      <c r="C870" t="str">
        <f t="shared" ref="C870:C901" si="21">C540</f>
        <v>Braunkohle</v>
      </c>
      <c r="D870" s="404" t="str">
        <f>'B-Bestandsanalyse'!$F$47</f>
        <v>öffentliche Liegenschaften</v>
      </c>
      <c r="E870" s="404" t="str">
        <f>'B-Bestandsanalyse'!$C$47</f>
        <v>MWh/a</v>
      </c>
      <c r="F870">
        <f>'D-Zielszenario'!$C$126</f>
        <v>2040</v>
      </c>
      <c r="G870" s="547" t="str">
        <f>IF('D-Zielszenario'!F128="","-",'D-Zielszenario'!F128)</f>
        <v>-</v>
      </c>
    </row>
    <row r="871" spans="1:7">
      <c r="A871" t="str">
        <f>'D-Zielszenario'!$B$40</f>
        <v>D.9</v>
      </c>
      <c r="B871" s="404" t="str">
        <f>'B-Bestandsanalyse'!$C$45</f>
        <v>Endenergieverbrauch Wärme</v>
      </c>
      <c r="C871" t="str">
        <f t="shared" si="21"/>
        <v>Steinkohle</v>
      </c>
      <c r="D871" s="404" t="str">
        <f>'B-Bestandsanalyse'!$F$47</f>
        <v>öffentliche Liegenschaften</v>
      </c>
      <c r="E871" s="404" t="str">
        <f>'B-Bestandsanalyse'!$C$47</f>
        <v>MWh/a</v>
      </c>
      <c r="F871">
        <f>'D-Zielszenario'!$C$126</f>
        <v>2040</v>
      </c>
      <c r="G871" s="547" t="str">
        <f>IF('D-Zielszenario'!F129="","-",'D-Zielszenario'!F129)</f>
        <v>-</v>
      </c>
    </row>
    <row r="872" spans="1:7">
      <c r="A872" t="str">
        <f>'D-Zielszenario'!$B$40</f>
        <v>D.9</v>
      </c>
      <c r="B872" s="404" t="str">
        <f>'B-Bestandsanalyse'!$C$45</f>
        <v>Endenergieverbrauch Wärme</v>
      </c>
      <c r="C872" t="str">
        <f t="shared" si="21"/>
        <v>Erdgas</v>
      </c>
      <c r="D872" s="404" t="str">
        <f>'B-Bestandsanalyse'!$F$47</f>
        <v>öffentliche Liegenschaften</v>
      </c>
      <c r="E872" s="404" t="str">
        <f>'B-Bestandsanalyse'!$C$47</f>
        <v>MWh/a</v>
      </c>
      <c r="F872">
        <f>'D-Zielszenario'!$C$126</f>
        <v>2040</v>
      </c>
      <c r="G872" s="547" t="str">
        <f>IF('D-Zielszenario'!F130="","-",'D-Zielszenario'!F130)</f>
        <v>-</v>
      </c>
    </row>
    <row r="873" spans="1:7">
      <c r="A873" t="str">
        <f>'D-Zielszenario'!$B$40</f>
        <v>D.9</v>
      </c>
      <c r="B873" s="404" t="str">
        <f>'B-Bestandsanalyse'!$C$45</f>
        <v>Endenergieverbrauch Wärme</v>
      </c>
      <c r="C873" t="str">
        <f t="shared" si="21"/>
        <v>Flüssiggas</v>
      </c>
      <c r="D873" s="404" t="str">
        <f>'B-Bestandsanalyse'!$F$47</f>
        <v>öffentliche Liegenschaften</v>
      </c>
      <c r="E873" s="404" t="str">
        <f>'B-Bestandsanalyse'!$C$47</f>
        <v>MWh/a</v>
      </c>
      <c r="F873">
        <f>'D-Zielszenario'!$C$126</f>
        <v>2040</v>
      </c>
      <c r="G873" s="547" t="str">
        <f>IF('D-Zielszenario'!F131="","-",'D-Zielszenario'!F131)</f>
        <v>-</v>
      </c>
    </row>
    <row r="874" spans="1:7">
      <c r="A874" t="str">
        <f>'D-Zielszenario'!$B$40</f>
        <v>D.9</v>
      </c>
      <c r="B874" s="404" t="str">
        <f>'B-Bestandsanalyse'!$C$45</f>
        <v>Endenergieverbrauch Wärme</v>
      </c>
      <c r="C874" t="str">
        <f t="shared" si="21"/>
        <v>Heizöl</v>
      </c>
      <c r="D874" s="404" t="str">
        <f>'B-Bestandsanalyse'!$F$47</f>
        <v>öffentliche Liegenschaften</v>
      </c>
      <c r="E874" s="404" t="str">
        <f>'B-Bestandsanalyse'!$C$47</f>
        <v>MWh/a</v>
      </c>
      <c r="F874">
        <f>'D-Zielszenario'!$C$126</f>
        <v>2040</v>
      </c>
      <c r="G874" s="547" t="str">
        <f>IF('D-Zielszenario'!F132="","-",'D-Zielszenario'!F132)</f>
        <v>-</v>
      </c>
    </row>
    <row r="875" spans="1:7">
      <c r="A875" t="str">
        <f>'D-Zielszenario'!$B$40</f>
        <v>D.9</v>
      </c>
      <c r="B875" s="404" t="str">
        <f>'B-Bestandsanalyse'!$C$45</f>
        <v>Endenergieverbrauch Wärme</v>
      </c>
      <c r="C875" t="str">
        <f t="shared" si="21"/>
        <v>Wasserstoff</v>
      </c>
      <c r="D875" s="404" t="str">
        <f>'B-Bestandsanalyse'!$F$47</f>
        <v>öffentliche Liegenschaften</v>
      </c>
      <c r="E875" s="404" t="str">
        <f>'B-Bestandsanalyse'!$C$47</f>
        <v>MWh/a</v>
      </c>
      <c r="F875">
        <f>'D-Zielszenario'!$C$126</f>
        <v>2040</v>
      </c>
      <c r="G875" s="547" t="str">
        <f>IF('D-Zielszenario'!F133="","-",'D-Zielszenario'!F133)</f>
        <v>-</v>
      </c>
    </row>
    <row r="876" spans="1:7">
      <c r="A876" t="str">
        <f>'D-Zielszenario'!$B$40</f>
        <v>D.9</v>
      </c>
      <c r="B876" s="404" t="str">
        <f>'B-Bestandsanalyse'!$C$45</f>
        <v>Endenergieverbrauch Wärme</v>
      </c>
      <c r="C876" t="str">
        <f t="shared" si="21"/>
        <v>Wasserstoffderivate</v>
      </c>
      <c r="D876" s="404" t="str">
        <f>'B-Bestandsanalyse'!$F$47</f>
        <v>öffentliche Liegenschaften</v>
      </c>
      <c r="E876" s="404" t="str">
        <f>'B-Bestandsanalyse'!$C$47</f>
        <v>MWh/a</v>
      </c>
      <c r="F876">
        <f>'D-Zielszenario'!$C$126</f>
        <v>2040</v>
      </c>
      <c r="G876" s="547" t="str">
        <f>IF('D-Zielszenario'!F134="","-",'D-Zielszenario'!F134)</f>
        <v>-</v>
      </c>
    </row>
    <row r="877" spans="1:7">
      <c r="A877" t="str">
        <f>'D-Zielszenario'!$B$40</f>
        <v>D.9</v>
      </c>
      <c r="B877" s="404" t="str">
        <f>'B-Bestandsanalyse'!$C$45</f>
        <v>Endenergieverbrauch Wärme</v>
      </c>
      <c r="C877" t="str">
        <f t="shared" si="21"/>
        <v>Grubengas</v>
      </c>
      <c r="D877" s="404" t="str">
        <f>'B-Bestandsanalyse'!$F$47</f>
        <v>öffentliche Liegenschaften</v>
      </c>
      <c r="E877" s="404" t="str">
        <f>'B-Bestandsanalyse'!$C$47</f>
        <v>MWh/a</v>
      </c>
      <c r="F877">
        <f>'D-Zielszenario'!$C$126</f>
        <v>2040</v>
      </c>
      <c r="G877" s="547" t="str">
        <f>IF('D-Zielszenario'!F135="","-",'D-Zielszenario'!F135)</f>
        <v>-</v>
      </c>
    </row>
    <row r="878" spans="1:7">
      <c r="A878" t="str">
        <f>'D-Zielszenario'!$B$40</f>
        <v>D.9</v>
      </c>
      <c r="B878" s="404" t="str">
        <f>'B-Bestandsanalyse'!$C$45</f>
        <v>Endenergieverbrauch Wärme</v>
      </c>
      <c r="C878" t="str">
        <f t="shared" si="21"/>
        <v>Nicht biogener Abfall</v>
      </c>
      <c r="D878" s="404" t="str">
        <f>'B-Bestandsanalyse'!$F$47</f>
        <v>öffentliche Liegenschaften</v>
      </c>
      <c r="E878" s="404" t="str">
        <f>'B-Bestandsanalyse'!$C$47</f>
        <v>MWh/a</v>
      </c>
      <c r="F878">
        <f>'D-Zielszenario'!$C$126</f>
        <v>2040</v>
      </c>
      <c r="G878" s="547" t="str">
        <f>IF('D-Zielszenario'!F136="","-",'D-Zielszenario'!F136)</f>
        <v>-</v>
      </c>
    </row>
    <row r="879" spans="1:7">
      <c r="A879" t="str">
        <f>'D-Zielszenario'!$B$40</f>
        <v>D.9</v>
      </c>
      <c r="B879" s="404" t="str">
        <f>'B-Bestandsanalyse'!$C$45</f>
        <v>Endenergieverbrauch Wärme</v>
      </c>
      <c r="C879" t="str">
        <f t="shared" si="21"/>
        <v>Biogener Abfall</v>
      </c>
      <c r="D879" s="404" t="str">
        <f>'B-Bestandsanalyse'!$F$47</f>
        <v>öffentliche Liegenschaften</v>
      </c>
      <c r="E879" s="404" t="str">
        <f>'B-Bestandsanalyse'!$C$47</f>
        <v>MWh/a</v>
      </c>
      <c r="F879">
        <f>'D-Zielszenario'!$C$126</f>
        <v>2040</v>
      </c>
      <c r="G879" s="547" t="str">
        <f>IF('D-Zielszenario'!F137="","-",'D-Zielszenario'!F137)</f>
        <v>-</v>
      </c>
    </row>
    <row r="880" spans="1:7">
      <c r="A880" t="str">
        <f>'D-Zielszenario'!$B$40</f>
        <v>D.9</v>
      </c>
      <c r="B880" s="404" t="str">
        <f>'B-Bestandsanalyse'!$C$45</f>
        <v>Endenergieverbrauch Wärme</v>
      </c>
      <c r="C880" t="str">
        <f t="shared" si="21"/>
        <v>Abwärme &lt; 60 °C</v>
      </c>
      <c r="D880" s="404" t="str">
        <f>'B-Bestandsanalyse'!$F$47</f>
        <v>öffentliche Liegenschaften</v>
      </c>
      <c r="E880" s="404" t="str">
        <f>'B-Bestandsanalyse'!$C$47</f>
        <v>MWh/a</v>
      </c>
      <c r="F880">
        <f>'D-Zielszenario'!$C$126</f>
        <v>2040</v>
      </c>
      <c r="G880" s="547" t="str">
        <f>IF('D-Zielszenario'!F138="","-",'D-Zielszenario'!F138)</f>
        <v>-</v>
      </c>
    </row>
    <row r="881" spans="1:7">
      <c r="A881" t="str">
        <f>'D-Zielszenario'!$B$40</f>
        <v>D.9</v>
      </c>
      <c r="B881" s="404" t="str">
        <f>'B-Bestandsanalyse'!$C$45</f>
        <v>Endenergieverbrauch Wärme</v>
      </c>
      <c r="C881" t="str">
        <f t="shared" si="21"/>
        <v>Abwärme 60 bis 110 °C</v>
      </c>
      <c r="D881" s="404" t="str">
        <f>'B-Bestandsanalyse'!$F$47</f>
        <v>öffentliche Liegenschaften</v>
      </c>
      <c r="E881" s="404" t="str">
        <f>'B-Bestandsanalyse'!$C$47</f>
        <v>MWh/a</v>
      </c>
      <c r="F881">
        <f>'D-Zielszenario'!$C$126</f>
        <v>2040</v>
      </c>
      <c r="G881" s="547" t="str">
        <f>IF('D-Zielszenario'!F139="","-",'D-Zielszenario'!F139)</f>
        <v>-</v>
      </c>
    </row>
    <row r="882" spans="1:7">
      <c r="A882" t="str">
        <f>'D-Zielszenario'!$B$40</f>
        <v>D.9</v>
      </c>
      <c r="B882" s="404" t="str">
        <f>'B-Bestandsanalyse'!$C$45</f>
        <v>Endenergieverbrauch Wärme</v>
      </c>
      <c r="C882" t="str">
        <f t="shared" si="21"/>
        <v>Abwärme &gt;= 110 °C</v>
      </c>
      <c r="D882" s="404" t="str">
        <f>'B-Bestandsanalyse'!$F$47</f>
        <v>öffentliche Liegenschaften</v>
      </c>
      <c r="E882" s="404" t="str">
        <f>'B-Bestandsanalyse'!$C$47</f>
        <v>MWh/a</v>
      </c>
      <c r="F882">
        <f>'D-Zielszenario'!$C$126</f>
        <v>2040</v>
      </c>
      <c r="G882" s="547" t="str">
        <f>IF('D-Zielszenario'!F140="","-",'D-Zielszenario'!F140)</f>
        <v>-</v>
      </c>
    </row>
    <row r="883" spans="1:7">
      <c r="A883" t="str">
        <f>'D-Zielszenario'!$B$40</f>
        <v>D.9</v>
      </c>
      <c r="B883" s="404" t="str">
        <f>'B-Bestandsanalyse'!$C$45</f>
        <v>Endenergieverbrauch Wärme</v>
      </c>
      <c r="C883" t="str">
        <f t="shared" si="21"/>
        <v>feste Biomasse (ohne Altholz)</v>
      </c>
      <c r="D883" s="404" t="str">
        <f>'B-Bestandsanalyse'!$F$47</f>
        <v>öffentliche Liegenschaften</v>
      </c>
      <c r="E883" s="404" t="str">
        <f>'B-Bestandsanalyse'!$C$47</f>
        <v>MWh/a</v>
      </c>
      <c r="F883">
        <f>'D-Zielszenario'!$C$126</f>
        <v>2040</v>
      </c>
      <c r="G883" s="547" t="str">
        <f>IF('D-Zielszenario'!F141="","-",'D-Zielszenario'!F141)</f>
        <v>-</v>
      </c>
    </row>
    <row r="884" spans="1:7">
      <c r="A884" t="str">
        <f>'D-Zielszenario'!$B$40</f>
        <v>D.9</v>
      </c>
      <c r="B884" s="404" t="str">
        <f>'B-Bestandsanalyse'!$C$45</f>
        <v>Endenergieverbrauch Wärme</v>
      </c>
      <c r="C884" t="str">
        <f t="shared" si="21"/>
        <v>Altholz</v>
      </c>
      <c r="D884" s="404" t="str">
        <f>'B-Bestandsanalyse'!$F$47</f>
        <v>öffentliche Liegenschaften</v>
      </c>
      <c r="E884" s="404" t="str">
        <f>'B-Bestandsanalyse'!$C$47</f>
        <v>MWh/a</v>
      </c>
      <c r="F884">
        <f>'D-Zielszenario'!$C$126</f>
        <v>2040</v>
      </c>
      <c r="G884" s="547" t="str">
        <f>IF('D-Zielszenario'!F142="","-",'D-Zielszenario'!F142)</f>
        <v>-</v>
      </c>
    </row>
    <row r="885" spans="1:7">
      <c r="A885" t="str">
        <f>'D-Zielszenario'!$B$40</f>
        <v>D.9</v>
      </c>
      <c r="B885" s="404" t="str">
        <f>'B-Bestandsanalyse'!$C$45</f>
        <v>Endenergieverbrauch Wärme</v>
      </c>
      <c r="C885" t="str">
        <f t="shared" si="21"/>
        <v>Biogas</v>
      </c>
      <c r="D885" s="404" t="str">
        <f>'B-Bestandsanalyse'!$F$47</f>
        <v>öffentliche Liegenschaften</v>
      </c>
      <c r="E885" s="404" t="str">
        <f>'B-Bestandsanalyse'!$C$47</f>
        <v>MWh/a</v>
      </c>
      <c r="F885">
        <f>'D-Zielszenario'!$C$126</f>
        <v>2040</v>
      </c>
      <c r="G885" s="547" t="str">
        <f>IF('D-Zielszenario'!F143="","-",'D-Zielszenario'!F143)</f>
        <v>-</v>
      </c>
    </row>
    <row r="886" spans="1:7">
      <c r="A886" t="str">
        <f>'D-Zielszenario'!$B$40</f>
        <v>D.9</v>
      </c>
      <c r="B886" s="404" t="str">
        <f>'B-Bestandsanalyse'!$C$45</f>
        <v>Endenergieverbrauch Wärme</v>
      </c>
      <c r="C886" t="str">
        <f t="shared" si="21"/>
        <v>Biomethan</v>
      </c>
      <c r="D886" s="404" t="str">
        <f>'B-Bestandsanalyse'!$F$47</f>
        <v>öffentliche Liegenschaften</v>
      </c>
      <c r="E886" s="404" t="str">
        <f>'B-Bestandsanalyse'!$C$47</f>
        <v>MWh/a</v>
      </c>
      <c r="F886">
        <f>'D-Zielszenario'!$C$126</f>
        <v>2040</v>
      </c>
      <c r="G886" s="547" t="str">
        <f>IF('D-Zielszenario'!F144="","-",'D-Zielszenario'!F144)</f>
        <v>-</v>
      </c>
    </row>
    <row r="887" spans="1:7">
      <c r="A887" t="str">
        <f>'D-Zielszenario'!$B$40</f>
        <v>D.9</v>
      </c>
      <c r="B887" s="404" t="str">
        <f>'B-Bestandsanalyse'!$C$45</f>
        <v>Endenergieverbrauch Wärme</v>
      </c>
      <c r="C887" t="str">
        <f t="shared" si="21"/>
        <v>Deponiegas</v>
      </c>
      <c r="D887" s="404" t="str">
        <f>'B-Bestandsanalyse'!$F$47</f>
        <v>öffentliche Liegenschaften</v>
      </c>
      <c r="E887" s="404" t="str">
        <f>'B-Bestandsanalyse'!$C$47</f>
        <v>MWh/a</v>
      </c>
      <c r="F887">
        <f>'D-Zielszenario'!$C$126</f>
        <v>2040</v>
      </c>
      <c r="G887" s="547" t="str">
        <f>IF('D-Zielszenario'!F145="","-",'D-Zielszenario'!F145)</f>
        <v>-</v>
      </c>
    </row>
    <row r="888" spans="1:7">
      <c r="A888" t="str">
        <f>'D-Zielszenario'!$B$40</f>
        <v>D.9</v>
      </c>
      <c r="B888" s="404" t="str">
        <f>'B-Bestandsanalyse'!$C$45</f>
        <v>Endenergieverbrauch Wärme</v>
      </c>
      <c r="C888" t="str">
        <f t="shared" si="21"/>
        <v>Klärgas</v>
      </c>
      <c r="D888" s="404" t="str">
        <f>'B-Bestandsanalyse'!$F$47</f>
        <v>öffentliche Liegenschaften</v>
      </c>
      <c r="E888" s="404" t="str">
        <f>'B-Bestandsanalyse'!$C$47</f>
        <v>MWh/a</v>
      </c>
      <c r="F888">
        <f>'D-Zielszenario'!$C$126</f>
        <v>2040</v>
      </c>
      <c r="G888" s="547" t="str">
        <f>IF('D-Zielszenario'!F146="","-",'D-Zielszenario'!F146)</f>
        <v>-</v>
      </c>
    </row>
    <row r="889" spans="1:7">
      <c r="A889" t="str">
        <f>'D-Zielszenario'!$B$40</f>
        <v>D.9</v>
      </c>
      <c r="B889" s="404" t="str">
        <f>'B-Bestandsanalyse'!$C$45</f>
        <v>Endenergieverbrauch Wärme</v>
      </c>
      <c r="C889" t="str">
        <f t="shared" si="21"/>
        <v>Flüssige Biomasse</v>
      </c>
      <c r="D889" s="404" t="str">
        <f>'B-Bestandsanalyse'!$F$47</f>
        <v>öffentliche Liegenschaften</v>
      </c>
      <c r="E889" s="404" t="str">
        <f>'B-Bestandsanalyse'!$C$47</f>
        <v>MWh/a</v>
      </c>
      <c r="F889">
        <f>'D-Zielszenario'!$C$126</f>
        <v>2040</v>
      </c>
      <c r="G889" s="547" t="str">
        <f>IF('D-Zielszenario'!F147="","-",'D-Zielszenario'!F147)</f>
        <v>-</v>
      </c>
    </row>
    <row r="890" spans="1:7">
      <c r="A890" t="str">
        <f>'D-Zielszenario'!$B$40</f>
        <v>D.9</v>
      </c>
      <c r="B890" s="404" t="str">
        <f>'B-Bestandsanalyse'!$C$45</f>
        <v>Endenergieverbrauch Wärme</v>
      </c>
      <c r="C890" t="str">
        <f t="shared" si="21"/>
        <v>Strom Wärmepumpe</v>
      </c>
      <c r="D890" s="404" t="str">
        <f>'B-Bestandsanalyse'!$F$47</f>
        <v>öffentliche Liegenschaften</v>
      </c>
      <c r="E890" s="404" t="str">
        <f>'B-Bestandsanalyse'!$C$47</f>
        <v>MWh/a</v>
      </c>
      <c r="F890">
        <f>'D-Zielszenario'!$C$126</f>
        <v>2040</v>
      </c>
      <c r="G890" s="547" t="str">
        <f>IF('D-Zielszenario'!F148="","-",'D-Zielszenario'!F148)</f>
        <v>-</v>
      </c>
    </row>
    <row r="891" spans="1:7">
      <c r="A891" t="str">
        <f>'D-Zielszenario'!$B$40</f>
        <v>D.9</v>
      </c>
      <c r="B891" s="404" t="str">
        <f>'B-Bestandsanalyse'!$C$45</f>
        <v>Endenergieverbrauch Wärme</v>
      </c>
      <c r="C891" t="str">
        <f t="shared" si="21"/>
        <v>Strom Direktheizung</v>
      </c>
      <c r="D891" s="404" t="str">
        <f>'B-Bestandsanalyse'!$F$47</f>
        <v>öffentliche Liegenschaften</v>
      </c>
      <c r="E891" s="404" t="str">
        <f>'B-Bestandsanalyse'!$C$47</f>
        <v>MWh/a</v>
      </c>
      <c r="F891">
        <f>'D-Zielszenario'!$C$126</f>
        <v>2040</v>
      </c>
      <c r="G891" s="547" t="str">
        <f>IF('D-Zielszenario'!F149="","-",'D-Zielszenario'!F149)</f>
        <v>-</v>
      </c>
    </row>
    <row r="892" spans="1:7">
      <c r="A892" t="str">
        <f>'D-Zielszenario'!$B$40</f>
        <v>D.9</v>
      </c>
      <c r="B892" s="404" t="str">
        <f>'B-Bestandsanalyse'!$C$45</f>
        <v>Endenergieverbrauch Wärme</v>
      </c>
      <c r="C892" t="str">
        <f t="shared" si="21"/>
        <v>Solarthermie Dach-Anlagen</v>
      </c>
      <c r="D892" s="404" t="str">
        <f>'B-Bestandsanalyse'!$F$47</f>
        <v>öffentliche Liegenschaften</v>
      </c>
      <c r="E892" s="404" t="str">
        <f>'B-Bestandsanalyse'!$C$47</f>
        <v>MWh/a</v>
      </c>
      <c r="F892">
        <f>'D-Zielszenario'!$C$126</f>
        <v>2040</v>
      </c>
      <c r="G892" s="547" t="str">
        <f>IF('D-Zielszenario'!F150="","-",'D-Zielszenario'!F150)</f>
        <v>-</v>
      </c>
    </row>
    <row r="893" spans="1:7">
      <c r="A893" t="str">
        <f>'D-Zielszenario'!$B$40</f>
        <v>D.9</v>
      </c>
      <c r="B893" s="404" t="str">
        <f>'B-Bestandsanalyse'!$C$45</f>
        <v>Endenergieverbrauch Wärme</v>
      </c>
      <c r="C893" t="str">
        <f t="shared" si="21"/>
        <v>Solarthermie Freiflächenanlagen</v>
      </c>
      <c r="D893" s="404" t="str">
        <f>'B-Bestandsanalyse'!$F$47</f>
        <v>öffentliche Liegenschaften</v>
      </c>
      <c r="E893" s="404" t="str">
        <f>'B-Bestandsanalyse'!$C$47</f>
        <v>MWh/a</v>
      </c>
      <c r="F893">
        <f>'D-Zielszenario'!$C$126</f>
        <v>2040</v>
      </c>
      <c r="G893" s="547" t="str">
        <f>IF('D-Zielszenario'!F151="","-",'D-Zielszenario'!F151)</f>
        <v>-</v>
      </c>
    </row>
    <row r="894" spans="1:7">
      <c r="A894" t="str">
        <f>'D-Zielszenario'!$B$40</f>
        <v>D.9</v>
      </c>
      <c r="B894" s="404" t="str">
        <f>'B-Bestandsanalyse'!$C$45</f>
        <v>Endenergieverbrauch Wärme</v>
      </c>
      <c r="C894" t="str">
        <f t="shared" si="21"/>
        <v>Oberflächennahe Geothermie</v>
      </c>
      <c r="D894" s="404" t="str">
        <f>'B-Bestandsanalyse'!$F$47</f>
        <v>öffentliche Liegenschaften</v>
      </c>
      <c r="E894" s="404" t="str">
        <f>'B-Bestandsanalyse'!$C$47</f>
        <v>MWh/a</v>
      </c>
      <c r="F894">
        <f>'D-Zielszenario'!$C$126</f>
        <v>2040</v>
      </c>
      <c r="G894" s="547" t="str">
        <f>IF('D-Zielszenario'!F152="","-",'D-Zielszenario'!F152)</f>
        <v>-</v>
      </c>
    </row>
    <row r="895" spans="1:7">
      <c r="A895" t="str">
        <f>'D-Zielszenario'!$B$40</f>
        <v>D.9</v>
      </c>
      <c r="B895" s="404" t="str">
        <f>'B-Bestandsanalyse'!$C$45</f>
        <v>Endenergieverbrauch Wärme</v>
      </c>
      <c r="C895" t="str">
        <f t="shared" si="21"/>
        <v>Tiefe Geothermie</v>
      </c>
      <c r="D895" s="404" t="str">
        <f>'B-Bestandsanalyse'!$F$47</f>
        <v>öffentliche Liegenschaften</v>
      </c>
      <c r="E895" s="404" t="str">
        <f>'B-Bestandsanalyse'!$C$47</f>
        <v>MWh/a</v>
      </c>
      <c r="F895">
        <f>'D-Zielszenario'!$C$126</f>
        <v>2040</v>
      </c>
      <c r="G895" s="547" t="str">
        <f>IF('D-Zielszenario'!F153="","-",'D-Zielszenario'!F153)</f>
        <v>-</v>
      </c>
    </row>
    <row r="896" spans="1:7">
      <c r="A896" t="str">
        <f>'D-Zielszenario'!$B$40</f>
        <v>D.9</v>
      </c>
      <c r="B896" s="404" t="str">
        <f>'B-Bestandsanalyse'!$C$45</f>
        <v>Endenergieverbrauch Wärme</v>
      </c>
      <c r="C896" t="str">
        <f t="shared" si="21"/>
        <v>Oberflächengewässern</v>
      </c>
      <c r="D896" s="404" t="str">
        <f>'B-Bestandsanalyse'!$F$47</f>
        <v>öffentliche Liegenschaften</v>
      </c>
      <c r="E896" s="404" t="str">
        <f>'B-Bestandsanalyse'!$C$47</f>
        <v>MWh/a</v>
      </c>
      <c r="F896">
        <f>'D-Zielszenario'!$C$126</f>
        <v>2040</v>
      </c>
      <c r="G896" s="547" t="str">
        <f>IF('D-Zielszenario'!F154="","-",'D-Zielszenario'!F154)</f>
        <v>-</v>
      </c>
    </row>
    <row r="897" spans="1:7">
      <c r="A897" t="str">
        <f>'D-Zielszenario'!$B$40</f>
        <v>D.9</v>
      </c>
      <c r="B897" s="404" t="str">
        <f>'B-Bestandsanalyse'!$C$45</f>
        <v>Endenergieverbrauch Wärme</v>
      </c>
      <c r="C897" t="str">
        <f t="shared" si="21"/>
        <v>Grubenwasser</v>
      </c>
      <c r="D897" s="404" t="str">
        <f>'B-Bestandsanalyse'!$F$47</f>
        <v>öffentliche Liegenschaften</v>
      </c>
      <c r="E897" s="404" t="str">
        <f>'B-Bestandsanalyse'!$C$47</f>
        <v>MWh/a</v>
      </c>
      <c r="F897">
        <f>'D-Zielszenario'!$C$126</f>
        <v>2040</v>
      </c>
      <c r="G897" s="547" t="str">
        <f>IF('D-Zielszenario'!F155="","-",'D-Zielszenario'!F155)</f>
        <v>-</v>
      </c>
    </row>
    <row r="898" spans="1:7">
      <c r="A898" t="str">
        <f>'D-Zielszenario'!$B$40</f>
        <v>D.9</v>
      </c>
      <c r="B898" s="404" t="str">
        <f>'B-Bestandsanalyse'!$C$45</f>
        <v>Endenergieverbrauch Wärme</v>
      </c>
      <c r="C898" t="str">
        <f t="shared" si="21"/>
        <v>Luft</v>
      </c>
      <c r="D898" s="404" t="str">
        <f>'B-Bestandsanalyse'!$F$47</f>
        <v>öffentliche Liegenschaften</v>
      </c>
      <c r="E898" s="404" t="str">
        <f>'B-Bestandsanalyse'!$C$47</f>
        <v>MWh/a</v>
      </c>
      <c r="F898">
        <f>'D-Zielszenario'!$C$126</f>
        <v>2040</v>
      </c>
      <c r="G898" s="547" t="str">
        <f>IF('D-Zielszenario'!F156="","-",'D-Zielszenario'!F156)</f>
        <v>-</v>
      </c>
    </row>
    <row r="899" spans="1:7">
      <c r="A899" t="str">
        <f>'D-Zielszenario'!$B$40</f>
        <v>D.9</v>
      </c>
      <c r="B899" s="404" t="str">
        <f>'B-Bestandsanalyse'!$C$45</f>
        <v>Endenergieverbrauch Wärme</v>
      </c>
      <c r="C899" t="str">
        <f t="shared" si="21"/>
        <v>Abwasser</v>
      </c>
      <c r="D899" s="404" t="str">
        <f>'B-Bestandsanalyse'!$F$47</f>
        <v>öffentliche Liegenschaften</v>
      </c>
      <c r="E899" s="404" t="str">
        <f>'B-Bestandsanalyse'!$C$47</f>
        <v>MWh/a</v>
      </c>
      <c r="F899">
        <f>'D-Zielszenario'!$C$126</f>
        <v>2040</v>
      </c>
      <c r="G899" s="547" t="str">
        <f>IF('D-Zielszenario'!F157="","-",'D-Zielszenario'!F157)</f>
        <v>-</v>
      </c>
    </row>
    <row r="900" spans="1:7">
      <c r="A900" t="str">
        <f>'D-Zielszenario'!$B$40</f>
        <v>D.9</v>
      </c>
      <c r="B900" s="404" t="str">
        <f>'B-Bestandsanalyse'!$C$45</f>
        <v>Endenergieverbrauch Wärme</v>
      </c>
      <c r="C900" t="str">
        <f t="shared" si="21"/>
        <v>Sonstige fossile Brennstoffe</v>
      </c>
      <c r="D900" s="404" t="str">
        <f>'B-Bestandsanalyse'!$F$47</f>
        <v>öffentliche Liegenschaften</v>
      </c>
      <c r="E900" s="404" t="str">
        <f>'B-Bestandsanalyse'!$C$47</f>
        <v>MWh/a</v>
      </c>
      <c r="F900">
        <f>'D-Zielszenario'!$C$126</f>
        <v>2040</v>
      </c>
      <c r="G900" s="547" t="str">
        <f>IF('D-Zielszenario'!F158="","-",'D-Zielszenario'!F158)</f>
        <v>-</v>
      </c>
    </row>
    <row r="901" spans="1:7">
      <c r="A901" t="str">
        <f>'D-Zielszenario'!$B$40</f>
        <v>D.9</v>
      </c>
      <c r="B901" s="404" t="str">
        <f>'B-Bestandsanalyse'!$C$45</f>
        <v>Endenergieverbrauch Wärme</v>
      </c>
      <c r="C901" t="str">
        <f t="shared" si="21"/>
        <v>Sonstige erneuerbare Energien</v>
      </c>
      <c r="D901" s="404" t="str">
        <f>'B-Bestandsanalyse'!$F$47</f>
        <v>öffentliche Liegenschaften</v>
      </c>
      <c r="E901" s="404" t="str">
        <f>'B-Bestandsanalyse'!$C$47</f>
        <v>MWh/a</v>
      </c>
      <c r="F901">
        <f>'D-Zielszenario'!$C$126</f>
        <v>2040</v>
      </c>
      <c r="G901" s="547" t="str">
        <f>IF('D-Zielszenario'!F159="","-",'D-Zielszenario'!F159)</f>
        <v>-</v>
      </c>
    </row>
    <row r="902" spans="1:7">
      <c r="A902" t="str">
        <f>'D-Zielszenario'!$B$40</f>
        <v>D.9</v>
      </c>
      <c r="B902" s="404" t="str">
        <f>'B-Bestandsanalyse'!$C$45</f>
        <v>Endenergieverbrauch Wärme</v>
      </c>
      <c r="D902" s="404" t="str">
        <f>'B-Bestandsanalyse'!$F$47</f>
        <v>öffentliche Liegenschaften</v>
      </c>
      <c r="E902" s="404" t="str">
        <f>'B-Bestandsanalyse'!$C$47</f>
        <v>MWh/a</v>
      </c>
      <c r="F902">
        <f>'D-Zielszenario'!$C$126</f>
        <v>2040</v>
      </c>
      <c r="G902" s="547">
        <f>IF('D-Zielszenario'!F160="","-",'D-Zielszenario'!F160)</f>
        <v>0</v>
      </c>
    </row>
    <row r="903" spans="1:7">
      <c r="A903" t="str">
        <f>'D-Zielszenario'!$B$40</f>
        <v>D.9</v>
      </c>
      <c r="B903" s="404" t="str">
        <f>'B-Bestandsanalyse'!$C$45</f>
        <v>Endenergieverbrauch Wärme</v>
      </c>
      <c r="C903" t="str">
        <f t="shared" ref="C903:C934" si="22">C573</f>
        <v>Braunkohle</v>
      </c>
      <c r="D903" s="404" t="str">
        <f>'B-Bestandsanalyse'!$G$47</f>
        <v>Industrie</v>
      </c>
      <c r="E903" s="404" t="str">
        <f>'B-Bestandsanalyse'!$C$47</f>
        <v>MWh/a</v>
      </c>
      <c r="F903">
        <f>'D-Zielszenario'!$C$126</f>
        <v>2040</v>
      </c>
      <c r="G903" s="547" t="str">
        <f>IF('D-Zielszenario'!G128="","-",'D-Zielszenario'!G128)</f>
        <v>-</v>
      </c>
    </row>
    <row r="904" spans="1:7">
      <c r="A904" t="str">
        <f>'D-Zielszenario'!$B$40</f>
        <v>D.9</v>
      </c>
      <c r="B904" s="404" t="str">
        <f>'B-Bestandsanalyse'!$C$45</f>
        <v>Endenergieverbrauch Wärme</v>
      </c>
      <c r="C904" t="str">
        <f t="shared" si="22"/>
        <v>Steinkohle</v>
      </c>
      <c r="D904" s="404" t="str">
        <f>'B-Bestandsanalyse'!$G$47</f>
        <v>Industrie</v>
      </c>
      <c r="E904" s="404" t="str">
        <f>'B-Bestandsanalyse'!$C$47</f>
        <v>MWh/a</v>
      </c>
      <c r="F904">
        <f>'D-Zielszenario'!$C$126</f>
        <v>2040</v>
      </c>
      <c r="G904" s="547" t="str">
        <f>IF('D-Zielszenario'!G129="","-",'D-Zielszenario'!G129)</f>
        <v>-</v>
      </c>
    </row>
    <row r="905" spans="1:7">
      <c r="A905" t="str">
        <f>'D-Zielszenario'!$B$40</f>
        <v>D.9</v>
      </c>
      <c r="B905" s="404" t="str">
        <f>'B-Bestandsanalyse'!$C$45</f>
        <v>Endenergieverbrauch Wärme</v>
      </c>
      <c r="C905" t="str">
        <f t="shared" si="22"/>
        <v>Erdgas</v>
      </c>
      <c r="D905" s="404" t="str">
        <f>'B-Bestandsanalyse'!$G$47</f>
        <v>Industrie</v>
      </c>
      <c r="E905" s="404" t="str">
        <f>'B-Bestandsanalyse'!$C$47</f>
        <v>MWh/a</v>
      </c>
      <c r="F905">
        <f>'D-Zielszenario'!$C$126</f>
        <v>2040</v>
      </c>
      <c r="G905" s="547" t="str">
        <f>IF('D-Zielszenario'!G130="","-",'D-Zielszenario'!G130)</f>
        <v>-</v>
      </c>
    </row>
    <row r="906" spans="1:7">
      <c r="A906" t="str">
        <f>'D-Zielszenario'!$B$40</f>
        <v>D.9</v>
      </c>
      <c r="B906" s="404" t="str">
        <f>'B-Bestandsanalyse'!$C$45</f>
        <v>Endenergieverbrauch Wärme</v>
      </c>
      <c r="C906" t="str">
        <f t="shared" si="22"/>
        <v>Flüssiggas</v>
      </c>
      <c r="D906" s="404" t="str">
        <f>'B-Bestandsanalyse'!$G$47</f>
        <v>Industrie</v>
      </c>
      <c r="E906" s="404" t="str">
        <f>'B-Bestandsanalyse'!$C$47</f>
        <v>MWh/a</v>
      </c>
      <c r="F906">
        <f>'D-Zielszenario'!$C$126</f>
        <v>2040</v>
      </c>
      <c r="G906" s="547" t="str">
        <f>IF('D-Zielszenario'!G131="","-",'D-Zielszenario'!G131)</f>
        <v>-</v>
      </c>
    </row>
    <row r="907" spans="1:7">
      <c r="A907" t="str">
        <f>'D-Zielszenario'!$B$40</f>
        <v>D.9</v>
      </c>
      <c r="B907" s="404" t="str">
        <f>'B-Bestandsanalyse'!$C$45</f>
        <v>Endenergieverbrauch Wärme</v>
      </c>
      <c r="C907" t="str">
        <f t="shared" si="22"/>
        <v>Heizöl</v>
      </c>
      <c r="D907" s="404" t="str">
        <f>'B-Bestandsanalyse'!$G$47</f>
        <v>Industrie</v>
      </c>
      <c r="E907" s="404" t="str">
        <f>'B-Bestandsanalyse'!$C$47</f>
        <v>MWh/a</v>
      </c>
      <c r="F907">
        <f>'D-Zielszenario'!$C$126</f>
        <v>2040</v>
      </c>
      <c r="G907" s="547" t="str">
        <f>IF('D-Zielszenario'!G132="","-",'D-Zielszenario'!G132)</f>
        <v>-</v>
      </c>
    </row>
    <row r="908" spans="1:7">
      <c r="A908" t="str">
        <f>'D-Zielszenario'!$B$40</f>
        <v>D.9</v>
      </c>
      <c r="B908" s="404" t="str">
        <f>'B-Bestandsanalyse'!$C$45</f>
        <v>Endenergieverbrauch Wärme</v>
      </c>
      <c r="C908" t="str">
        <f t="shared" si="22"/>
        <v>Wasserstoff</v>
      </c>
      <c r="D908" s="404" t="str">
        <f>'B-Bestandsanalyse'!$G$47</f>
        <v>Industrie</v>
      </c>
      <c r="E908" s="404" t="str">
        <f>'B-Bestandsanalyse'!$C$47</f>
        <v>MWh/a</v>
      </c>
      <c r="F908">
        <f>'D-Zielszenario'!$C$126</f>
        <v>2040</v>
      </c>
      <c r="G908" s="547" t="str">
        <f>IF('D-Zielszenario'!G133="","-",'D-Zielszenario'!G133)</f>
        <v>-</v>
      </c>
    </row>
    <row r="909" spans="1:7">
      <c r="A909" t="str">
        <f>'D-Zielszenario'!$B$40</f>
        <v>D.9</v>
      </c>
      <c r="B909" s="404" t="str">
        <f>'B-Bestandsanalyse'!$C$45</f>
        <v>Endenergieverbrauch Wärme</v>
      </c>
      <c r="C909" t="str">
        <f t="shared" si="22"/>
        <v>Wasserstoffderivate</v>
      </c>
      <c r="D909" s="404" t="str">
        <f>'B-Bestandsanalyse'!$G$47</f>
        <v>Industrie</v>
      </c>
      <c r="E909" s="404" t="str">
        <f>'B-Bestandsanalyse'!$C$47</f>
        <v>MWh/a</v>
      </c>
      <c r="F909">
        <f>'D-Zielszenario'!$C$126</f>
        <v>2040</v>
      </c>
      <c r="G909" s="547" t="str">
        <f>IF('D-Zielszenario'!G134="","-",'D-Zielszenario'!G134)</f>
        <v>-</v>
      </c>
    </row>
    <row r="910" spans="1:7">
      <c r="A910" t="str">
        <f>'D-Zielszenario'!$B$40</f>
        <v>D.9</v>
      </c>
      <c r="B910" s="404" t="str">
        <f>'B-Bestandsanalyse'!$C$45</f>
        <v>Endenergieverbrauch Wärme</v>
      </c>
      <c r="C910" t="str">
        <f t="shared" si="22"/>
        <v>Grubengas</v>
      </c>
      <c r="D910" s="404" t="str">
        <f>'B-Bestandsanalyse'!$G$47</f>
        <v>Industrie</v>
      </c>
      <c r="E910" s="404" t="str">
        <f>'B-Bestandsanalyse'!$C$47</f>
        <v>MWh/a</v>
      </c>
      <c r="F910">
        <f>'D-Zielszenario'!$C$126</f>
        <v>2040</v>
      </c>
      <c r="G910" s="547" t="str">
        <f>IF('D-Zielszenario'!G135="","-",'D-Zielszenario'!G135)</f>
        <v>-</v>
      </c>
    </row>
    <row r="911" spans="1:7">
      <c r="A911" t="str">
        <f>'D-Zielszenario'!$B$40</f>
        <v>D.9</v>
      </c>
      <c r="B911" s="404" t="str">
        <f>'B-Bestandsanalyse'!$C$45</f>
        <v>Endenergieverbrauch Wärme</v>
      </c>
      <c r="C911" t="str">
        <f t="shared" si="22"/>
        <v>Nicht biogener Abfall</v>
      </c>
      <c r="D911" s="404" t="str">
        <f>'B-Bestandsanalyse'!$G$47</f>
        <v>Industrie</v>
      </c>
      <c r="E911" s="404" t="str">
        <f>'B-Bestandsanalyse'!$C$47</f>
        <v>MWh/a</v>
      </c>
      <c r="F911">
        <f>'D-Zielszenario'!$C$126</f>
        <v>2040</v>
      </c>
      <c r="G911" s="547" t="str">
        <f>IF('D-Zielszenario'!G136="","-",'D-Zielszenario'!G136)</f>
        <v>-</v>
      </c>
    </row>
    <row r="912" spans="1:7">
      <c r="A912" t="str">
        <f>'D-Zielszenario'!$B$40</f>
        <v>D.9</v>
      </c>
      <c r="B912" s="404" t="str">
        <f>'B-Bestandsanalyse'!$C$45</f>
        <v>Endenergieverbrauch Wärme</v>
      </c>
      <c r="C912" t="str">
        <f t="shared" si="22"/>
        <v>Biogener Abfall</v>
      </c>
      <c r="D912" s="404" t="str">
        <f>'B-Bestandsanalyse'!$G$47</f>
        <v>Industrie</v>
      </c>
      <c r="E912" s="404" t="str">
        <f>'B-Bestandsanalyse'!$C$47</f>
        <v>MWh/a</v>
      </c>
      <c r="F912">
        <f>'D-Zielszenario'!$C$126</f>
        <v>2040</v>
      </c>
      <c r="G912" s="547" t="str">
        <f>IF('D-Zielszenario'!G137="","-",'D-Zielszenario'!G137)</f>
        <v>-</v>
      </c>
    </row>
    <row r="913" spans="1:7">
      <c r="A913" t="str">
        <f>'D-Zielszenario'!$B$40</f>
        <v>D.9</v>
      </c>
      <c r="B913" s="404" t="str">
        <f>'B-Bestandsanalyse'!$C$45</f>
        <v>Endenergieverbrauch Wärme</v>
      </c>
      <c r="C913" t="str">
        <f t="shared" si="22"/>
        <v>Abwärme &lt; 60 °C</v>
      </c>
      <c r="D913" s="404" t="str">
        <f>'B-Bestandsanalyse'!$G$47</f>
        <v>Industrie</v>
      </c>
      <c r="E913" s="404" t="str">
        <f>'B-Bestandsanalyse'!$C$47</f>
        <v>MWh/a</v>
      </c>
      <c r="F913">
        <f>'D-Zielszenario'!$C$126</f>
        <v>2040</v>
      </c>
      <c r="G913" s="547" t="str">
        <f>IF('D-Zielszenario'!G138="","-",'D-Zielszenario'!G138)</f>
        <v>-</v>
      </c>
    </row>
    <row r="914" spans="1:7">
      <c r="A914" t="str">
        <f>'D-Zielszenario'!$B$40</f>
        <v>D.9</v>
      </c>
      <c r="B914" s="404" t="str">
        <f>'B-Bestandsanalyse'!$C$45</f>
        <v>Endenergieverbrauch Wärme</v>
      </c>
      <c r="C914" t="str">
        <f t="shared" si="22"/>
        <v>Abwärme 60 bis 110 °C</v>
      </c>
      <c r="D914" s="404" t="str">
        <f>'B-Bestandsanalyse'!$G$47</f>
        <v>Industrie</v>
      </c>
      <c r="E914" s="404" t="str">
        <f>'B-Bestandsanalyse'!$C$47</f>
        <v>MWh/a</v>
      </c>
      <c r="F914">
        <f>'D-Zielszenario'!$C$126</f>
        <v>2040</v>
      </c>
      <c r="G914" s="547" t="str">
        <f>IF('D-Zielszenario'!G139="","-",'D-Zielszenario'!G139)</f>
        <v>-</v>
      </c>
    </row>
    <row r="915" spans="1:7">
      <c r="A915" t="str">
        <f>'D-Zielszenario'!$B$40</f>
        <v>D.9</v>
      </c>
      <c r="B915" s="404" t="str">
        <f>'B-Bestandsanalyse'!$C$45</f>
        <v>Endenergieverbrauch Wärme</v>
      </c>
      <c r="C915" t="str">
        <f t="shared" si="22"/>
        <v>Abwärme &gt;= 110 °C</v>
      </c>
      <c r="D915" s="404" t="str">
        <f>'B-Bestandsanalyse'!$G$47</f>
        <v>Industrie</v>
      </c>
      <c r="E915" s="404" t="str">
        <f>'B-Bestandsanalyse'!$C$47</f>
        <v>MWh/a</v>
      </c>
      <c r="F915">
        <f>'D-Zielszenario'!$C$126</f>
        <v>2040</v>
      </c>
      <c r="G915" s="547" t="str">
        <f>IF('D-Zielszenario'!G140="","-",'D-Zielszenario'!G140)</f>
        <v>-</v>
      </c>
    </row>
    <row r="916" spans="1:7">
      <c r="A916" t="str">
        <f>'D-Zielszenario'!$B$40</f>
        <v>D.9</v>
      </c>
      <c r="B916" s="404" t="str">
        <f>'B-Bestandsanalyse'!$C$45</f>
        <v>Endenergieverbrauch Wärme</v>
      </c>
      <c r="C916" t="str">
        <f t="shared" si="22"/>
        <v>feste Biomasse (ohne Altholz)</v>
      </c>
      <c r="D916" s="404" t="str">
        <f>'B-Bestandsanalyse'!$G$47</f>
        <v>Industrie</v>
      </c>
      <c r="E916" s="404" t="str">
        <f>'B-Bestandsanalyse'!$C$47</f>
        <v>MWh/a</v>
      </c>
      <c r="F916">
        <f>'D-Zielszenario'!$C$126</f>
        <v>2040</v>
      </c>
      <c r="G916" s="547" t="str">
        <f>IF('D-Zielszenario'!G141="","-",'D-Zielszenario'!G141)</f>
        <v>-</v>
      </c>
    </row>
    <row r="917" spans="1:7">
      <c r="A917" t="str">
        <f>'D-Zielszenario'!$B$40</f>
        <v>D.9</v>
      </c>
      <c r="B917" s="404" t="str">
        <f>'B-Bestandsanalyse'!$C$45</f>
        <v>Endenergieverbrauch Wärme</v>
      </c>
      <c r="C917" t="str">
        <f t="shared" si="22"/>
        <v>Altholz</v>
      </c>
      <c r="D917" s="404" t="str">
        <f>'B-Bestandsanalyse'!$G$47</f>
        <v>Industrie</v>
      </c>
      <c r="E917" s="404" t="str">
        <f>'B-Bestandsanalyse'!$C$47</f>
        <v>MWh/a</v>
      </c>
      <c r="F917">
        <f>'D-Zielszenario'!$C$126</f>
        <v>2040</v>
      </c>
      <c r="G917" s="547" t="str">
        <f>IF('D-Zielszenario'!G142="","-",'D-Zielszenario'!G142)</f>
        <v>-</v>
      </c>
    </row>
    <row r="918" spans="1:7">
      <c r="A918" t="str">
        <f>'D-Zielszenario'!$B$40</f>
        <v>D.9</v>
      </c>
      <c r="B918" s="404" t="str">
        <f>'B-Bestandsanalyse'!$C$45</f>
        <v>Endenergieverbrauch Wärme</v>
      </c>
      <c r="C918" t="str">
        <f t="shared" si="22"/>
        <v>Biogas</v>
      </c>
      <c r="D918" s="404" t="str">
        <f>'B-Bestandsanalyse'!$G$47</f>
        <v>Industrie</v>
      </c>
      <c r="E918" s="404" t="str">
        <f>'B-Bestandsanalyse'!$C$47</f>
        <v>MWh/a</v>
      </c>
      <c r="F918">
        <f>'D-Zielszenario'!$C$126</f>
        <v>2040</v>
      </c>
      <c r="G918" s="547" t="str">
        <f>IF('D-Zielszenario'!G143="","-",'D-Zielszenario'!G143)</f>
        <v>-</v>
      </c>
    </row>
    <row r="919" spans="1:7">
      <c r="A919" t="str">
        <f>'D-Zielszenario'!$B$40</f>
        <v>D.9</v>
      </c>
      <c r="B919" s="404" t="str">
        <f>'B-Bestandsanalyse'!$C$45</f>
        <v>Endenergieverbrauch Wärme</v>
      </c>
      <c r="C919" t="str">
        <f t="shared" si="22"/>
        <v>Biomethan</v>
      </c>
      <c r="D919" s="404" t="str">
        <f>'B-Bestandsanalyse'!$G$47</f>
        <v>Industrie</v>
      </c>
      <c r="E919" s="404" t="str">
        <f>'B-Bestandsanalyse'!$C$47</f>
        <v>MWh/a</v>
      </c>
      <c r="F919">
        <f>'D-Zielszenario'!$C$126</f>
        <v>2040</v>
      </c>
      <c r="G919" s="547" t="str">
        <f>IF('D-Zielszenario'!G144="","-",'D-Zielszenario'!G144)</f>
        <v>-</v>
      </c>
    </row>
    <row r="920" spans="1:7">
      <c r="A920" t="str">
        <f>'D-Zielszenario'!$B$40</f>
        <v>D.9</v>
      </c>
      <c r="B920" s="404" t="str">
        <f>'B-Bestandsanalyse'!$C$45</f>
        <v>Endenergieverbrauch Wärme</v>
      </c>
      <c r="C920" t="str">
        <f t="shared" si="22"/>
        <v>Deponiegas</v>
      </c>
      <c r="D920" s="404" t="str">
        <f>'B-Bestandsanalyse'!$G$47</f>
        <v>Industrie</v>
      </c>
      <c r="E920" s="404" t="str">
        <f>'B-Bestandsanalyse'!$C$47</f>
        <v>MWh/a</v>
      </c>
      <c r="F920">
        <f>'D-Zielszenario'!$C$126</f>
        <v>2040</v>
      </c>
      <c r="G920" s="547" t="str">
        <f>IF('D-Zielszenario'!G145="","-",'D-Zielszenario'!G145)</f>
        <v>-</v>
      </c>
    </row>
    <row r="921" spans="1:7">
      <c r="A921" t="str">
        <f>'D-Zielszenario'!$B$40</f>
        <v>D.9</v>
      </c>
      <c r="B921" s="404" t="str">
        <f>'B-Bestandsanalyse'!$C$45</f>
        <v>Endenergieverbrauch Wärme</v>
      </c>
      <c r="C921" t="str">
        <f t="shared" si="22"/>
        <v>Klärgas</v>
      </c>
      <c r="D921" s="404" t="str">
        <f>'B-Bestandsanalyse'!$G$47</f>
        <v>Industrie</v>
      </c>
      <c r="E921" s="404" t="str">
        <f>'B-Bestandsanalyse'!$C$47</f>
        <v>MWh/a</v>
      </c>
      <c r="F921">
        <f>'D-Zielszenario'!$C$126</f>
        <v>2040</v>
      </c>
      <c r="G921" s="547" t="str">
        <f>IF('D-Zielszenario'!G146="","-",'D-Zielszenario'!G146)</f>
        <v>-</v>
      </c>
    </row>
    <row r="922" spans="1:7">
      <c r="A922" t="str">
        <f>'D-Zielszenario'!$B$40</f>
        <v>D.9</v>
      </c>
      <c r="B922" s="404" t="str">
        <f>'B-Bestandsanalyse'!$C$45</f>
        <v>Endenergieverbrauch Wärme</v>
      </c>
      <c r="C922" t="str">
        <f t="shared" si="22"/>
        <v>Flüssige Biomasse</v>
      </c>
      <c r="D922" s="404" t="str">
        <f>'B-Bestandsanalyse'!$G$47</f>
        <v>Industrie</v>
      </c>
      <c r="E922" s="404" t="str">
        <f>'B-Bestandsanalyse'!$C$47</f>
        <v>MWh/a</v>
      </c>
      <c r="F922">
        <f>'D-Zielszenario'!$C$126</f>
        <v>2040</v>
      </c>
      <c r="G922" s="547" t="str">
        <f>IF('D-Zielszenario'!G147="","-",'D-Zielszenario'!G147)</f>
        <v>-</v>
      </c>
    </row>
    <row r="923" spans="1:7">
      <c r="A923" t="str">
        <f>'D-Zielszenario'!$B$40</f>
        <v>D.9</v>
      </c>
      <c r="B923" s="404" t="str">
        <f>'B-Bestandsanalyse'!$C$45</f>
        <v>Endenergieverbrauch Wärme</v>
      </c>
      <c r="C923" t="str">
        <f t="shared" si="22"/>
        <v>Strom Wärmepumpe</v>
      </c>
      <c r="D923" s="404" t="str">
        <f>'B-Bestandsanalyse'!$G$47</f>
        <v>Industrie</v>
      </c>
      <c r="E923" s="404" t="str">
        <f>'B-Bestandsanalyse'!$C$47</f>
        <v>MWh/a</v>
      </c>
      <c r="F923">
        <f>'D-Zielszenario'!$C$126</f>
        <v>2040</v>
      </c>
      <c r="G923" s="547" t="str">
        <f>IF('D-Zielszenario'!G148="","-",'D-Zielszenario'!G148)</f>
        <v>-</v>
      </c>
    </row>
    <row r="924" spans="1:7">
      <c r="A924" t="str">
        <f>'D-Zielszenario'!$B$40</f>
        <v>D.9</v>
      </c>
      <c r="B924" s="404" t="str">
        <f>'B-Bestandsanalyse'!$C$45</f>
        <v>Endenergieverbrauch Wärme</v>
      </c>
      <c r="C924" t="str">
        <f t="shared" si="22"/>
        <v>Strom Direktheizung</v>
      </c>
      <c r="D924" s="404" t="str">
        <f>'B-Bestandsanalyse'!$G$47</f>
        <v>Industrie</v>
      </c>
      <c r="E924" s="404" t="str">
        <f>'B-Bestandsanalyse'!$C$47</f>
        <v>MWh/a</v>
      </c>
      <c r="F924">
        <f>'D-Zielszenario'!$C$126</f>
        <v>2040</v>
      </c>
      <c r="G924" s="547" t="str">
        <f>IF('D-Zielszenario'!G149="","-",'D-Zielszenario'!G149)</f>
        <v>-</v>
      </c>
    </row>
    <row r="925" spans="1:7">
      <c r="A925" t="str">
        <f>'D-Zielszenario'!$B$40</f>
        <v>D.9</v>
      </c>
      <c r="B925" s="404" t="str">
        <f>'B-Bestandsanalyse'!$C$45</f>
        <v>Endenergieverbrauch Wärme</v>
      </c>
      <c r="C925" t="str">
        <f t="shared" si="22"/>
        <v>Solarthermie Dach-Anlagen</v>
      </c>
      <c r="D925" s="404" t="str">
        <f>'B-Bestandsanalyse'!$G$47</f>
        <v>Industrie</v>
      </c>
      <c r="E925" s="404" t="str">
        <f>'B-Bestandsanalyse'!$C$47</f>
        <v>MWh/a</v>
      </c>
      <c r="F925">
        <f>'D-Zielszenario'!$C$126</f>
        <v>2040</v>
      </c>
      <c r="G925" s="547" t="str">
        <f>IF('D-Zielszenario'!G150="","-",'D-Zielszenario'!G150)</f>
        <v>-</v>
      </c>
    </row>
    <row r="926" spans="1:7">
      <c r="A926" t="str">
        <f>'D-Zielszenario'!$B$40</f>
        <v>D.9</v>
      </c>
      <c r="B926" s="404" t="str">
        <f>'B-Bestandsanalyse'!$C$45</f>
        <v>Endenergieverbrauch Wärme</v>
      </c>
      <c r="C926" t="str">
        <f t="shared" si="22"/>
        <v>Solarthermie Freiflächenanlagen</v>
      </c>
      <c r="D926" s="404" t="str">
        <f>'B-Bestandsanalyse'!$G$47</f>
        <v>Industrie</v>
      </c>
      <c r="E926" s="404" t="str">
        <f>'B-Bestandsanalyse'!$C$47</f>
        <v>MWh/a</v>
      </c>
      <c r="F926">
        <f>'D-Zielszenario'!$C$126</f>
        <v>2040</v>
      </c>
      <c r="G926" s="547" t="str">
        <f>IF('D-Zielszenario'!G151="","-",'D-Zielszenario'!G151)</f>
        <v>-</v>
      </c>
    </row>
    <row r="927" spans="1:7">
      <c r="A927" t="str">
        <f>'D-Zielszenario'!$B$40</f>
        <v>D.9</v>
      </c>
      <c r="B927" s="404" t="str">
        <f>'B-Bestandsanalyse'!$C$45</f>
        <v>Endenergieverbrauch Wärme</v>
      </c>
      <c r="C927" t="str">
        <f t="shared" si="22"/>
        <v>Oberflächennahe Geothermie</v>
      </c>
      <c r="D927" s="404" t="str">
        <f>'B-Bestandsanalyse'!$G$47</f>
        <v>Industrie</v>
      </c>
      <c r="E927" s="404" t="str">
        <f>'B-Bestandsanalyse'!$C$47</f>
        <v>MWh/a</v>
      </c>
      <c r="F927">
        <f>'D-Zielszenario'!$C$126</f>
        <v>2040</v>
      </c>
      <c r="G927" s="547" t="str">
        <f>IF('D-Zielszenario'!G152="","-",'D-Zielszenario'!G152)</f>
        <v>-</v>
      </c>
    </row>
    <row r="928" spans="1:7">
      <c r="A928" t="str">
        <f>'D-Zielszenario'!$B$40</f>
        <v>D.9</v>
      </c>
      <c r="B928" s="404" t="str">
        <f>'B-Bestandsanalyse'!$C$45</f>
        <v>Endenergieverbrauch Wärme</v>
      </c>
      <c r="C928" t="str">
        <f t="shared" si="22"/>
        <v>Tiefe Geothermie</v>
      </c>
      <c r="D928" s="404" t="str">
        <f>'B-Bestandsanalyse'!$G$47</f>
        <v>Industrie</v>
      </c>
      <c r="E928" s="404" t="str">
        <f>'B-Bestandsanalyse'!$C$47</f>
        <v>MWh/a</v>
      </c>
      <c r="F928">
        <f>'D-Zielszenario'!$C$126</f>
        <v>2040</v>
      </c>
      <c r="G928" s="547" t="str">
        <f>IF('D-Zielszenario'!G153="","-",'D-Zielszenario'!G153)</f>
        <v>-</v>
      </c>
    </row>
    <row r="929" spans="1:7">
      <c r="A929" t="str">
        <f>'D-Zielszenario'!$B$40</f>
        <v>D.9</v>
      </c>
      <c r="B929" s="404" t="str">
        <f>'B-Bestandsanalyse'!$C$45</f>
        <v>Endenergieverbrauch Wärme</v>
      </c>
      <c r="C929" t="str">
        <f t="shared" si="22"/>
        <v>Oberflächengewässern</v>
      </c>
      <c r="D929" s="404" t="str">
        <f>'B-Bestandsanalyse'!$G$47</f>
        <v>Industrie</v>
      </c>
      <c r="E929" s="404" t="str">
        <f>'B-Bestandsanalyse'!$C$47</f>
        <v>MWh/a</v>
      </c>
      <c r="F929">
        <f>'D-Zielszenario'!$C$126</f>
        <v>2040</v>
      </c>
      <c r="G929" s="547" t="str">
        <f>IF('D-Zielszenario'!G154="","-",'D-Zielszenario'!G154)</f>
        <v>-</v>
      </c>
    </row>
    <row r="930" spans="1:7">
      <c r="A930" t="str">
        <f>'D-Zielszenario'!$B$40</f>
        <v>D.9</v>
      </c>
      <c r="B930" s="404" t="str">
        <f>'B-Bestandsanalyse'!$C$45</f>
        <v>Endenergieverbrauch Wärme</v>
      </c>
      <c r="C930" t="str">
        <f t="shared" si="22"/>
        <v>Grubenwasser</v>
      </c>
      <c r="D930" s="404" t="str">
        <f>'B-Bestandsanalyse'!$G$47</f>
        <v>Industrie</v>
      </c>
      <c r="E930" s="404" t="str">
        <f>'B-Bestandsanalyse'!$C$47</f>
        <v>MWh/a</v>
      </c>
      <c r="F930">
        <f>'D-Zielszenario'!$C$126</f>
        <v>2040</v>
      </c>
      <c r="G930" s="547" t="str">
        <f>IF('D-Zielszenario'!G155="","-",'D-Zielszenario'!G155)</f>
        <v>-</v>
      </c>
    </row>
    <row r="931" spans="1:7">
      <c r="A931" t="str">
        <f>'D-Zielszenario'!$B$40</f>
        <v>D.9</v>
      </c>
      <c r="B931" s="404" t="str">
        <f>'B-Bestandsanalyse'!$C$45</f>
        <v>Endenergieverbrauch Wärme</v>
      </c>
      <c r="C931" t="str">
        <f t="shared" si="22"/>
        <v>Luft</v>
      </c>
      <c r="D931" s="404" t="str">
        <f>'B-Bestandsanalyse'!$G$47</f>
        <v>Industrie</v>
      </c>
      <c r="E931" s="404" t="str">
        <f>'B-Bestandsanalyse'!$C$47</f>
        <v>MWh/a</v>
      </c>
      <c r="F931">
        <f>'D-Zielszenario'!$C$126</f>
        <v>2040</v>
      </c>
      <c r="G931" s="547" t="str">
        <f>IF('D-Zielszenario'!G156="","-",'D-Zielszenario'!G156)</f>
        <v>-</v>
      </c>
    </row>
    <row r="932" spans="1:7">
      <c r="A932" t="str">
        <f>'D-Zielszenario'!$B$40</f>
        <v>D.9</v>
      </c>
      <c r="B932" s="404" t="str">
        <f>'B-Bestandsanalyse'!$C$45</f>
        <v>Endenergieverbrauch Wärme</v>
      </c>
      <c r="C932" t="str">
        <f t="shared" si="22"/>
        <v>Abwasser</v>
      </c>
      <c r="D932" s="404" t="str">
        <f>'B-Bestandsanalyse'!$G$47</f>
        <v>Industrie</v>
      </c>
      <c r="E932" s="404" t="str">
        <f>'B-Bestandsanalyse'!$C$47</f>
        <v>MWh/a</v>
      </c>
      <c r="F932">
        <f>'D-Zielszenario'!$C$126</f>
        <v>2040</v>
      </c>
      <c r="G932" s="547" t="str">
        <f>IF('D-Zielszenario'!G157="","-",'D-Zielszenario'!G157)</f>
        <v>-</v>
      </c>
    </row>
    <row r="933" spans="1:7">
      <c r="A933" t="str">
        <f>'D-Zielszenario'!$B$40</f>
        <v>D.9</v>
      </c>
      <c r="B933" s="404" t="str">
        <f>'B-Bestandsanalyse'!$C$45</f>
        <v>Endenergieverbrauch Wärme</v>
      </c>
      <c r="C933" t="str">
        <f t="shared" si="22"/>
        <v>Sonstige fossile Brennstoffe</v>
      </c>
      <c r="D933" s="404" t="str">
        <f>'B-Bestandsanalyse'!$G$47</f>
        <v>Industrie</v>
      </c>
      <c r="E933" s="404" t="str">
        <f>'B-Bestandsanalyse'!$C$47</f>
        <v>MWh/a</v>
      </c>
      <c r="F933">
        <f>'D-Zielszenario'!$C$126</f>
        <v>2040</v>
      </c>
      <c r="G933" s="547" t="str">
        <f>IF('D-Zielszenario'!G158="","-",'D-Zielszenario'!G158)</f>
        <v>-</v>
      </c>
    </row>
    <row r="934" spans="1:7">
      <c r="A934" t="str">
        <f>'D-Zielszenario'!$B$40</f>
        <v>D.9</v>
      </c>
      <c r="B934" s="404" t="str">
        <f>'B-Bestandsanalyse'!$C$45</f>
        <v>Endenergieverbrauch Wärme</v>
      </c>
      <c r="C934" t="str">
        <f t="shared" si="22"/>
        <v>Sonstige erneuerbare Energien</v>
      </c>
      <c r="D934" s="404" t="str">
        <f>'B-Bestandsanalyse'!$G$47</f>
        <v>Industrie</v>
      </c>
      <c r="E934" s="404" t="str">
        <f>'B-Bestandsanalyse'!$C$47</f>
        <v>MWh/a</v>
      </c>
      <c r="F934">
        <f>'D-Zielszenario'!$C$126</f>
        <v>2040</v>
      </c>
      <c r="G934" s="547" t="str">
        <f>IF('D-Zielszenario'!G159="","-",'D-Zielszenario'!G159)</f>
        <v>-</v>
      </c>
    </row>
    <row r="935" spans="1:7">
      <c r="A935" t="str">
        <f>'D-Zielszenario'!$B$40</f>
        <v>D.9</v>
      </c>
      <c r="B935" s="404" t="str">
        <f>'B-Bestandsanalyse'!$C$45</f>
        <v>Endenergieverbrauch Wärme</v>
      </c>
      <c r="D935" s="404" t="str">
        <f>'B-Bestandsanalyse'!$G$47</f>
        <v>Industrie</v>
      </c>
      <c r="E935" s="404" t="str">
        <f>'B-Bestandsanalyse'!$C$47</f>
        <v>MWh/a</v>
      </c>
      <c r="F935">
        <f>'D-Zielszenario'!$C$126</f>
        <v>2040</v>
      </c>
      <c r="G935" s="547">
        <f>IF('D-Zielszenario'!G160="","-",'D-Zielszenario'!G160)</f>
        <v>0</v>
      </c>
    </row>
    <row r="936" spans="1:7">
      <c r="A936" t="str">
        <f>'D-Zielszenario'!$B$40</f>
        <v>D.9</v>
      </c>
      <c r="B936" s="404" t="str">
        <f>'B-Bestandsanalyse'!$C$45</f>
        <v>Endenergieverbrauch Wärme</v>
      </c>
      <c r="C936" t="str">
        <f t="shared" ref="C936:C967" si="23">C606</f>
        <v>Braunkohle</v>
      </c>
      <c r="D936" t="str">
        <f>'B-Bestandsanalyse'!$I$45</f>
        <v>Sektoren insgesamt</v>
      </c>
      <c r="E936" s="404" t="str">
        <f>'B-Bestandsanalyse'!$C$47</f>
        <v>MWh/a</v>
      </c>
      <c r="F936">
        <f>'D-Zielszenario'!$C$126</f>
        <v>2040</v>
      </c>
      <c r="G936" s="547" t="str">
        <f>IF('D-Zielszenario'!I128="","-",'D-Zielszenario'!I128)</f>
        <v>-</v>
      </c>
    </row>
    <row r="937" spans="1:7">
      <c r="A937" t="str">
        <f>'D-Zielszenario'!$B$40</f>
        <v>D.9</v>
      </c>
      <c r="B937" s="404" t="str">
        <f>'B-Bestandsanalyse'!$C$45</f>
        <v>Endenergieverbrauch Wärme</v>
      </c>
      <c r="C937" t="str">
        <f t="shared" si="23"/>
        <v>Steinkohle</v>
      </c>
      <c r="D937" t="str">
        <f>'B-Bestandsanalyse'!$I$45</f>
        <v>Sektoren insgesamt</v>
      </c>
      <c r="E937" s="404" t="str">
        <f>'B-Bestandsanalyse'!$C$47</f>
        <v>MWh/a</v>
      </c>
      <c r="F937">
        <f>'D-Zielszenario'!$C$126</f>
        <v>2040</v>
      </c>
      <c r="G937" s="547" t="str">
        <f>IF('D-Zielszenario'!I129="","-",'D-Zielszenario'!I129)</f>
        <v>-</v>
      </c>
    </row>
    <row r="938" spans="1:7">
      <c r="A938" t="str">
        <f>'D-Zielszenario'!$B$40</f>
        <v>D.9</v>
      </c>
      <c r="B938" s="404" t="str">
        <f>'B-Bestandsanalyse'!$C$45</f>
        <v>Endenergieverbrauch Wärme</v>
      </c>
      <c r="C938" t="str">
        <f t="shared" si="23"/>
        <v>Erdgas</v>
      </c>
      <c r="D938" t="str">
        <f>'B-Bestandsanalyse'!$I$45</f>
        <v>Sektoren insgesamt</v>
      </c>
      <c r="E938" s="404" t="str">
        <f>'B-Bestandsanalyse'!$C$47</f>
        <v>MWh/a</v>
      </c>
      <c r="F938">
        <f>'D-Zielszenario'!$C$126</f>
        <v>2040</v>
      </c>
      <c r="G938" s="547" t="str">
        <f>IF('D-Zielszenario'!I130="","-",'D-Zielszenario'!I130)</f>
        <v>-</v>
      </c>
    </row>
    <row r="939" spans="1:7">
      <c r="A939" t="str">
        <f>'D-Zielszenario'!$B$40</f>
        <v>D.9</v>
      </c>
      <c r="B939" s="404" t="str">
        <f>'B-Bestandsanalyse'!$C$45</f>
        <v>Endenergieverbrauch Wärme</v>
      </c>
      <c r="C939" t="str">
        <f t="shared" si="23"/>
        <v>Flüssiggas</v>
      </c>
      <c r="D939" t="str">
        <f>'B-Bestandsanalyse'!$I$45</f>
        <v>Sektoren insgesamt</v>
      </c>
      <c r="E939" s="404" t="str">
        <f>'B-Bestandsanalyse'!$C$47</f>
        <v>MWh/a</v>
      </c>
      <c r="F939">
        <f>'D-Zielszenario'!$C$126</f>
        <v>2040</v>
      </c>
      <c r="G939" s="547" t="str">
        <f>IF('D-Zielszenario'!I131="","-",'D-Zielszenario'!I131)</f>
        <v>-</v>
      </c>
    </row>
    <row r="940" spans="1:7">
      <c r="A940" t="str">
        <f>'D-Zielszenario'!$B$40</f>
        <v>D.9</v>
      </c>
      <c r="B940" s="404" t="str">
        <f>'B-Bestandsanalyse'!$C$45</f>
        <v>Endenergieverbrauch Wärme</v>
      </c>
      <c r="C940" t="str">
        <f t="shared" si="23"/>
        <v>Heizöl</v>
      </c>
      <c r="D940" t="str">
        <f>'B-Bestandsanalyse'!$I$45</f>
        <v>Sektoren insgesamt</v>
      </c>
      <c r="E940" s="404" t="str">
        <f>'B-Bestandsanalyse'!$C$47</f>
        <v>MWh/a</v>
      </c>
      <c r="F940">
        <f>'D-Zielszenario'!$C$126</f>
        <v>2040</v>
      </c>
      <c r="G940" s="547" t="str">
        <f>IF('D-Zielszenario'!I132="","-",'D-Zielszenario'!I132)</f>
        <v>-</v>
      </c>
    </row>
    <row r="941" spans="1:7">
      <c r="A941" t="str">
        <f>'D-Zielszenario'!$B$40</f>
        <v>D.9</v>
      </c>
      <c r="B941" s="404" t="str">
        <f>'B-Bestandsanalyse'!$C$45</f>
        <v>Endenergieverbrauch Wärme</v>
      </c>
      <c r="C941" t="str">
        <f t="shared" si="23"/>
        <v>Wasserstoff</v>
      </c>
      <c r="D941" t="str">
        <f>'B-Bestandsanalyse'!$I$45</f>
        <v>Sektoren insgesamt</v>
      </c>
      <c r="E941" s="404" t="str">
        <f>'B-Bestandsanalyse'!$C$47</f>
        <v>MWh/a</v>
      </c>
      <c r="F941">
        <f>'D-Zielszenario'!$C$126</f>
        <v>2040</v>
      </c>
      <c r="G941" s="547" t="str">
        <f>IF('D-Zielszenario'!I133="","-",'D-Zielszenario'!I133)</f>
        <v>-</v>
      </c>
    </row>
    <row r="942" spans="1:7">
      <c r="A942" t="str">
        <f>'D-Zielszenario'!$B$40</f>
        <v>D.9</v>
      </c>
      <c r="B942" s="404" t="str">
        <f>'B-Bestandsanalyse'!$C$45</f>
        <v>Endenergieverbrauch Wärme</v>
      </c>
      <c r="C942" t="str">
        <f t="shared" si="23"/>
        <v>Wasserstoffderivate</v>
      </c>
      <c r="D942" t="str">
        <f>'B-Bestandsanalyse'!$I$45</f>
        <v>Sektoren insgesamt</v>
      </c>
      <c r="E942" s="404" t="str">
        <f>'B-Bestandsanalyse'!$C$47</f>
        <v>MWh/a</v>
      </c>
      <c r="F942">
        <f>'D-Zielszenario'!$C$126</f>
        <v>2040</v>
      </c>
      <c r="G942" s="547" t="str">
        <f>IF('D-Zielszenario'!I134="","-",'D-Zielszenario'!I134)</f>
        <v>-</v>
      </c>
    </row>
    <row r="943" spans="1:7">
      <c r="A943" t="str">
        <f>'D-Zielszenario'!$B$40</f>
        <v>D.9</v>
      </c>
      <c r="B943" s="404" t="str">
        <f>'B-Bestandsanalyse'!$C$45</f>
        <v>Endenergieverbrauch Wärme</v>
      </c>
      <c r="C943" t="str">
        <f t="shared" si="23"/>
        <v>Grubengas</v>
      </c>
      <c r="D943" t="str">
        <f>'B-Bestandsanalyse'!$I$45</f>
        <v>Sektoren insgesamt</v>
      </c>
      <c r="E943" s="404" t="str">
        <f>'B-Bestandsanalyse'!$C$47</f>
        <v>MWh/a</v>
      </c>
      <c r="F943">
        <f>'D-Zielszenario'!$C$126</f>
        <v>2040</v>
      </c>
      <c r="G943" s="547" t="str">
        <f>IF('D-Zielszenario'!I135="","-",'D-Zielszenario'!I135)</f>
        <v>-</v>
      </c>
    </row>
    <row r="944" spans="1:7">
      <c r="A944" t="str">
        <f>'D-Zielszenario'!$B$40</f>
        <v>D.9</v>
      </c>
      <c r="B944" s="404" t="str">
        <f>'B-Bestandsanalyse'!$C$45</f>
        <v>Endenergieverbrauch Wärme</v>
      </c>
      <c r="C944" t="str">
        <f t="shared" si="23"/>
        <v>Nicht biogener Abfall</v>
      </c>
      <c r="D944" t="str">
        <f>'B-Bestandsanalyse'!$I$45</f>
        <v>Sektoren insgesamt</v>
      </c>
      <c r="E944" s="404" t="str">
        <f>'B-Bestandsanalyse'!$C$47</f>
        <v>MWh/a</v>
      </c>
      <c r="F944">
        <f>'D-Zielszenario'!$C$126</f>
        <v>2040</v>
      </c>
      <c r="G944" s="547" t="str">
        <f>IF('D-Zielszenario'!I136="","-",'D-Zielszenario'!I136)</f>
        <v>-</v>
      </c>
    </row>
    <row r="945" spans="1:7">
      <c r="A945" t="str">
        <f>'D-Zielszenario'!$B$40</f>
        <v>D.9</v>
      </c>
      <c r="B945" s="404" t="str">
        <f>'B-Bestandsanalyse'!$C$45</f>
        <v>Endenergieverbrauch Wärme</v>
      </c>
      <c r="C945" t="str">
        <f t="shared" si="23"/>
        <v>Biogener Abfall</v>
      </c>
      <c r="D945" t="str">
        <f>'B-Bestandsanalyse'!$I$45</f>
        <v>Sektoren insgesamt</v>
      </c>
      <c r="E945" s="404" t="str">
        <f>'B-Bestandsanalyse'!$C$47</f>
        <v>MWh/a</v>
      </c>
      <c r="F945">
        <f>'D-Zielszenario'!$C$126</f>
        <v>2040</v>
      </c>
      <c r="G945" s="547" t="str">
        <f>IF('D-Zielszenario'!I137="","-",'D-Zielszenario'!I137)</f>
        <v>-</v>
      </c>
    </row>
    <row r="946" spans="1:7">
      <c r="A946" t="str">
        <f>'D-Zielszenario'!$B$40</f>
        <v>D.9</v>
      </c>
      <c r="B946" s="404" t="str">
        <f>'B-Bestandsanalyse'!$C$45</f>
        <v>Endenergieverbrauch Wärme</v>
      </c>
      <c r="C946" t="str">
        <f t="shared" si="23"/>
        <v>Abwärme &lt; 60 °C</v>
      </c>
      <c r="D946" t="str">
        <f>'B-Bestandsanalyse'!$I$45</f>
        <v>Sektoren insgesamt</v>
      </c>
      <c r="E946" s="404" t="str">
        <f>'B-Bestandsanalyse'!$C$47</f>
        <v>MWh/a</v>
      </c>
      <c r="F946">
        <f>'D-Zielszenario'!$C$126</f>
        <v>2040</v>
      </c>
      <c r="G946" s="547" t="str">
        <f>IF('D-Zielszenario'!I138="","-",'D-Zielszenario'!I138)</f>
        <v>-</v>
      </c>
    </row>
    <row r="947" spans="1:7">
      <c r="A947" t="str">
        <f>'D-Zielszenario'!$B$40</f>
        <v>D.9</v>
      </c>
      <c r="B947" s="404" t="str">
        <f>'B-Bestandsanalyse'!$C$45</f>
        <v>Endenergieverbrauch Wärme</v>
      </c>
      <c r="C947" t="str">
        <f t="shared" si="23"/>
        <v>Abwärme 60 bis 110 °C</v>
      </c>
      <c r="D947" t="str">
        <f>'B-Bestandsanalyse'!$I$45</f>
        <v>Sektoren insgesamt</v>
      </c>
      <c r="E947" s="404" t="str">
        <f>'B-Bestandsanalyse'!$C$47</f>
        <v>MWh/a</v>
      </c>
      <c r="F947">
        <f>'D-Zielszenario'!$C$126</f>
        <v>2040</v>
      </c>
      <c r="G947" s="547" t="str">
        <f>IF('D-Zielszenario'!I139="","-",'D-Zielszenario'!I139)</f>
        <v>-</v>
      </c>
    </row>
    <row r="948" spans="1:7">
      <c r="A948" t="str">
        <f>'D-Zielszenario'!$B$40</f>
        <v>D.9</v>
      </c>
      <c r="B948" s="404" t="str">
        <f>'B-Bestandsanalyse'!$C$45</f>
        <v>Endenergieverbrauch Wärme</v>
      </c>
      <c r="C948" t="str">
        <f t="shared" si="23"/>
        <v>Abwärme &gt;= 110 °C</v>
      </c>
      <c r="D948" t="str">
        <f>'B-Bestandsanalyse'!$I$45</f>
        <v>Sektoren insgesamt</v>
      </c>
      <c r="E948" s="404" t="str">
        <f>'B-Bestandsanalyse'!$C$47</f>
        <v>MWh/a</v>
      </c>
      <c r="F948">
        <f>'D-Zielszenario'!$C$126</f>
        <v>2040</v>
      </c>
      <c r="G948" s="547" t="str">
        <f>IF('D-Zielszenario'!I140="","-",'D-Zielszenario'!I140)</f>
        <v>-</v>
      </c>
    </row>
    <row r="949" spans="1:7">
      <c r="A949" t="str">
        <f>'D-Zielszenario'!$B$40</f>
        <v>D.9</v>
      </c>
      <c r="B949" s="404" t="str">
        <f>'B-Bestandsanalyse'!$C$45</f>
        <v>Endenergieverbrauch Wärme</v>
      </c>
      <c r="C949" t="str">
        <f t="shared" si="23"/>
        <v>feste Biomasse (ohne Altholz)</v>
      </c>
      <c r="D949" t="str">
        <f>'B-Bestandsanalyse'!$I$45</f>
        <v>Sektoren insgesamt</v>
      </c>
      <c r="E949" s="404" t="str">
        <f>'B-Bestandsanalyse'!$C$47</f>
        <v>MWh/a</v>
      </c>
      <c r="F949">
        <f>'D-Zielszenario'!$C$126</f>
        <v>2040</v>
      </c>
      <c r="G949" s="547" t="str">
        <f>IF('D-Zielszenario'!I141="","-",'D-Zielszenario'!I141)</f>
        <v>-</v>
      </c>
    </row>
    <row r="950" spans="1:7">
      <c r="A950" t="str">
        <f>'D-Zielszenario'!$B$40</f>
        <v>D.9</v>
      </c>
      <c r="B950" s="404" t="str">
        <f>'B-Bestandsanalyse'!$C$45</f>
        <v>Endenergieverbrauch Wärme</v>
      </c>
      <c r="C950" t="str">
        <f t="shared" si="23"/>
        <v>Altholz</v>
      </c>
      <c r="D950" t="str">
        <f>'B-Bestandsanalyse'!$I$45</f>
        <v>Sektoren insgesamt</v>
      </c>
      <c r="E950" s="404" t="str">
        <f>'B-Bestandsanalyse'!$C$47</f>
        <v>MWh/a</v>
      </c>
      <c r="F950">
        <f>'D-Zielszenario'!$C$126</f>
        <v>2040</v>
      </c>
      <c r="G950" s="547" t="str">
        <f>IF('D-Zielszenario'!I142="","-",'D-Zielszenario'!I142)</f>
        <v>-</v>
      </c>
    </row>
    <row r="951" spans="1:7">
      <c r="A951" t="str">
        <f>'D-Zielszenario'!$B$40</f>
        <v>D.9</v>
      </c>
      <c r="B951" s="404" t="str">
        <f>'B-Bestandsanalyse'!$C$45</f>
        <v>Endenergieverbrauch Wärme</v>
      </c>
      <c r="C951" t="str">
        <f t="shared" si="23"/>
        <v>Biogas</v>
      </c>
      <c r="D951" t="str">
        <f>'B-Bestandsanalyse'!$I$45</f>
        <v>Sektoren insgesamt</v>
      </c>
      <c r="E951" s="404" t="str">
        <f>'B-Bestandsanalyse'!$C$47</f>
        <v>MWh/a</v>
      </c>
      <c r="F951">
        <f>'D-Zielszenario'!$C$126</f>
        <v>2040</v>
      </c>
      <c r="G951" s="547" t="str">
        <f>IF('D-Zielszenario'!I143="","-",'D-Zielszenario'!I143)</f>
        <v>-</v>
      </c>
    </row>
    <row r="952" spans="1:7">
      <c r="A952" t="str">
        <f>'D-Zielszenario'!$B$40</f>
        <v>D.9</v>
      </c>
      <c r="B952" s="404" t="str">
        <f>'B-Bestandsanalyse'!$C$45</f>
        <v>Endenergieverbrauch Wärme</v>
      </c>
      <c r="C952" t="str">
        <f t="shared" si="23"/>
        <v>Biomethan</v>
      </c>
      <c r="D952" t="str">
        <f>'B-Bestandsanalyse'!$I$45</f>
        <v>Sektoren insgesamt</v>
      </c>
      <c r="E952" s="404" t="str">
        <f>'B-Bestandsanalyse'!$C$47</f>
        <v>MWh/a</v>
      </c>
      <c r="F952">
        <f>'D-Zielszenario'!$C$126</f>
        <v>2040</v>
      </c>
      <c r="G952" s="547" t="str">
        <f>IF('D-Zielszenario'!I144="","-",'D-Zielszenario'!I144)</f>
        <v>-</v>
      </c>
    </row>
    <row r="953" spans="1:7">
      <c r="A953" t="str">
        <f>'D-Zielszenario'!$B$40</f>
        <v>D.9</v>
      </c>
      <c r="B953" s="404" t="str">
        <f>'B-Bestandsanalyse'!$C$45</f>
        <v>Endenergieverbrauch Wärme</v>
      </c>
      <c r="C953" t="str">
        <f t="shared" si="23"/>
        <v>Deponiegas</v>
      </c>
      <c r="D953" t="str">
        <f>'B-Bestandsanalyse'!$I$45</f>
        <v>Sektoren insgesamt</v>
      </c>
      <c r="E953" s="404" t="str">
        <f>'B-Bestandsanalyse'!$C$47</f>
        <v>MWh/a</v>
      </c>
      <c r="F953">
        <f>'D-Zielszenario'!$C$126</f>
        <v>2040</v>
      </c>
      <c r="G953" s="547" t="str">
        <f>IF('D-Zielszenario'!I145="","-",'D-Zielszenario'!I145)</f>
        <v>-</v>
      </c>
    </row>
    <row r="954" spans="1:7">
      <c r="A954" t="str">
        <f>'D-Zielszenario'!$B$40</f>
        <v>D.9</v>
      </c>
      <c r="B954" s="404" t="str">
        <f>'B-Bestandsanalyse'!$C$45</f>
        <v>Endenergieverbrauch Wärme</v>
      </c>
      <c r="C954" t="str">
        <f t="shared" si="23"/>
        <v>Klärgas</v>
      </c>
      <c r="D954" t="str">
        <f>'B-Bestandsanalyse'!$I$45</f>
        <v>Sektoren insgesamt</v>
      </c>
      <c r="E954" s="404" t="str">
        <f>'B-Bestandsanalyse'!$C$47</f>
        <v>MWh/a</v>
      </c>
      <c r="F954">
        <f>'D-Zielszenario'!$C$126</f>
        <v>2040</v>
      </c>
      <c r="G954" s="547" t="str">
        <f>IF('D-Zielszenario'!I146="","-",'D-Zielszenario'!I146)</f>
        <v>-</v>
      </c>
    </row>
    <row r="955" spans="1:7">
      <c r="A955" t="str">
        <f>'D-Zielszenario'!$B$40</f>
        <v>D.9</v>
      </c>
      <c r="B955" s="404" t="str">
        <f>'B-Bestandsanalyse'!$C$45</f>
        <v>Endenergieverbrauch Wärme</v>
      </c>
      <c r="C955" t="str">
        <f t="shared" si="23"/>
        <v>Flüssige Biomasse</v>
      </c>
      <c r="D955" t="str">
        <f>'B-Bestandsanalyse'!$I$45</f>
        <v>Sektoren insgesamt</v>
      </c>
      <c r="E955" s="404" t="str">
        <f>'B-Bestandsanalyse'!$C$47</f>
        <v>MWh/a</v>
      </c>
      <c r="F955">
        <f>'D-Zielszenario'!$C$126</f>
        <v>2040</v>
      </c>
      <c r="G955" s="547" t="str">
        <f>IF('D-Zielszenario'!I147="","-",'D-Zielszenario'!I147)</f>
        <v>-</v>
      </c>
    </row>
    <row r="956" spans="1:7">
      <c r="A956" t="str">
        <f>'D-Zielszenario'!$B$40</f>
        <v>D.9</v>
      </c>
      <c r="B956" s="404" t="str">
        <f>'B-Bestandsanalyse'!$C$45</f>
        <v>Endenergieverbrauch Wärme</v>
      </c>
      <c r="C956" t="str">
        <f t="shared" si="23"/>
        <v>Strom Wärmepumpe</v>
      </c>
      <c r="D956" t="str">
        <f>'B-Bestandsanalyse'!$I$45</f>
        <v>Sektoren insgesamt</v>
      </c>
      <c r="E956" s="404" t="str">
        <f>'B-Bestandsanalyse'!$C$47</f>
        <v>MWh/a</v>
      </c>
      <c r="F956">
        <f>'D-Zielszenario'!$C$126</f>
        <v>2040</v>
      </c>
      <c r="G956" s="547" t="str">
        <f>IF('D-Zielszenario'!I148="","-",'D-Zielszenario'!I148)</f>
        <v>-</v>
      </c>
    </row>
    <row r="957" spans="1:7">
      <c r="A957" t="str">
        <f>'D-Zielszenario'!$B$40</f>
        <v>D.9</v>
      </c>
      <c r="B957" s="404" t="str">
        <f>'B-Bestandsanalyse'!$C$45</f>
        <v>Endenergieverbrauch Wärme</v>
      </c>
      <c r="C957" t="str">
        <f t="shared" si="23"/>
        <v>Strom Direktheizung</v>
      </c>
      <c r="D957" t="str">
        <f>'B-Bestandsanalyse'!$I$45</f>
        <v>Sektoren insgesamt</v>
      </c>
      <c r="E957" s="404" t="str">
        <f>'B-Bestandsanalyse'!$C$47</f>
        <v>MWh/a</v>
      </c>
      <c r="F957">
        <f>'D-Zielszenario'!$C$126</f>
        <v>2040</v>
      </c>
      <c r="G957" s="547" t="str">
        <f>IF('D-Zielszenario'!I149="","-",'D-Zielszenario'!I149)</f>
        <v>-</v>
      </c>
    </row>
    <row r="958" spans="1:7">
      <c r="A958" t="str">
        <f>'D-Zielszenario'!$B$40</f>
        <v>D.9</v>
      </c>
      <c r="B958" s="404" t="str">
        <f>'B-Bestandsanalyse'!$C$45</f>
        <v>Endenergieverbrauch Wärme</v>
      </c>
      <c r="C958" t="str">
        <f t="shared" si="23"/>
        <v>Solarthermie Dach-Anlagen</v>
      </c>
      <c r="D958" t="str">
        <f>'B-Bestandsanalyse'!$I$45</f>
        <v>Sektoren insgesamt</v>
      </c>
      <c r="E958" s="404" t="str">
        <f>'B-Bestandsanalyse'!$C$47</f>
        <v>MWh/a</v>
      </c>
      <c r="F958">
        <f>'D-Zielszenario'!$C$126</f>
        <v>2040</v>
      </c>
      <c r="G958" s="547" t="str">
        <f>IF('D-Zielszenario'!I150="","-",'D-Zielszenario'!I150)</f>
        <v>-</v>
      </c>
    </row>
    <row r="959" spans="1:7">
      <c r="A959" t="str">
        <f>'D-Zielszenario'!$B$40</f>
        <v>D.9</v>
      </c>
      <c r="B959" s="404" t="str">
        <f>'B-Bestandsanalyse'!$C$45</f>
        <v>Endenergieverbrauch Wärme</v>
      </c>
      <c r="C959" t="str">
        <f t="shared" si="23"/>
        <v>Solarthermie Freiflächenanlagen</v>
      </c>
      <c r="D959" t="str">
        <f>'B-Bestandsanalyse'!$I$45</f>
        <v>Sektoren insgesamt</v>
      </c>
      <c r="E959" s="404" t="str">
        <f>'B-Bestandsanalyse'!$C$47</f>
        <v>MWh/a</v>
      </c>
      <c r="F959">
        <f>'D-Zielszenario'!$C$126</f>
        <v>2040</v>
      </c>
      <c r="G959" s="547" t="str">
        <f>IF('D-Zielszenario'!I151="","-",'D-Zielszenario'!I151)</f>
        <v>-</v>
      </c>
    </row>
    <row r="960" spans="1:7">
      <c r="A960" t="str">
        <f>'D-Zielszenario'!$B$40</f>
        <v>D.9</v>
      </c>
      <c r="B960" s="404" t="str">
        <f>'B-Bestandsanalyse'!$C$45</f>
        <v>Endenergieverbrauch Wärme</v>
      </c>
      <c r="C960" t="str">
        <f t="shared" si="23"/>
        <v>Oberflächennahe Geothermie</v>
      </c>
      <c r="D960" t="str">
        <f>'B-Bestandsanalyse'!$I$45</f>
        <v>Sektoren insgesamt</v>
      </c>
      <c r="E960" s="404" t="str">
        <f>'B-Bestandsanalyse'!$C$47</f>
        <v>MWh/a</v>
      </c>
      <c r="F960">
        <f>'D-Zielszenario'!$C$126</f>
        <v>2040</v>
      </c>
      <c r="G960" s="547" t="str">
        <f>IF('D-Zielszenario'!I152="","-",'D-Zielszenario'!I152)</f>
        <v>-</v>
      </c>
    </row>
    <row r="961" spans="1:7">
      <c r="A961" t="str">
        <f>'D-Zielszenario'!$B$40</f>
        <v>D.9</v>
      </c>
      <c r="B961" s="404" t="str">
        <f>'B-Bestandsanalyse'!$C$45</f>
        <v>Endenergieverbrauch Wärme</v>
      </c>
      <c r="C961" t="str">
        <f t="shared" si="23"/>
        <v>Tiefe Geothermie</v>
      </c>
      <c r="D961" t="str">
        <f>'B-Bestandsanalyse'!$I$45</f>
        <v>Sektoren insgesamt</v>
      </c>
      <c r="E961" s="404" t="str">
        <f>'B-Bestandsanalyse'!$C$47</f>
        <v>MWh/a</v>
      </c>
      <c r="F961">
        <f>'D-Zielszenario'!$C$126</f>
        <v>2040</v>
      </c>
      <c r="G961" s="547" t="str">
        <f>IF('D-Zielszenario'!I153="","-",'D-Zielszenario'!I153)</f>
        <v>-</v>
      </c>
    </row>
    <row r="962" spans="1:7">
      <c r="A962" t="str">
        <f>'D-Zielszenario'!$B$40</f>
        <v>D.9</v>
      </c>
      <c r="B962" s="404" t="str">
        <f>'B-Bestandsanalyse'!$C$45</f>
        <v>Endenergieverbrauch Wärme</v>
      </c>
      <c r="C962" t="str">
        <f t="shared" si="23"/>
        <v>Oberflächengewässern</v>
      </c>
      <c r="D962" t="str">
        <f>'B-Bestandsanalyse'!$I$45</f>
        <v>Sektoren insgesamt</v>
      </c>
      <c r="E962" s="404" t="str">
        <f>'B-Bestandsanalyse'!$C$47</f>
        <v>MWh/a</v>
      </c>
      <c r="F962">
        <f>'D-Zielszenario'!$C$126</f>
        <v>2040</v>
      </c>
      <c r="G962" s="547" t="str">
        <f>IF('D-Zielszenario'!I154="","-",'D-Zielszenario'!I154)</f>
        <v>-</v>
      </c>
    </row>
    <row r="963" spans="1:7">
      <c r="A963" t="str">
        <f>'D-Zielszenario'!$B$40</f>
        <v>D.9</v>
      </c>
      <c r="B963" s="404" t="str">
        <f>'B-Bestandsanalyse'!$C$45</f>
        <v>Endenergieverbrauch Wärme</v>
      </c>
      <c r="C963" t="str">
        <f t="shared" si="23"/>
        <v>Grubenwasser</v>
      </c>
      <c r="D963" t="str">
        <f>'B-Bestandsanalyse'!$I$45</f>
        <v>Sektoren insgesamt</v>
      </c>
      <c r="E963" s="404" t="str">
        <f>'B-Bestandsanalyse'!$C$47</f>
        <v>MWh/a</v>
      </c>
      <c r="F963">
        <f>'D-Zielszenario'!$C$126</f>
        <v>2040</v>
      </c>
      <c r="G963" s="547" t="str">
        <f>IF('D-Zielszenario'!I155="","-",'D-Zielszenario'!I155)</f>
        <v>-</v>
      </c>
    </row>
    <row r="964" spans="1:7">
      <c r="A964" t="str">
        <f>'D-Zielszenario'!$B$40</f>
        <v>D.9</v>
      </c>
      <c r="B964" s="404" t="str">
        <f>'B-Bestandsanalyse'!$C$45</f>
        <v>Endenergieverbrauch Wärme</v>
      </c>
      <c r="C964" t="str">
        <f t="shared" si="23"/>
        <v>Luft</v>
      </c>
      <c r="D964" t="str">
        <f>'B-Bestandsanalyse'!$I$45</f>
        <v>Sektoren insgesamt</v>
      </c>
      <c r="E964" s="404" t="str">
        <f>'B-Bestandsanalyse'!$C$47</f>
        <v>MWh/a</v>
      </c>
      <c r="F964">
        <f>'D-Zielszenario'!$C$126</f>
        <v>2040</v>
      </c>
      <c r="G964" s="547" t="str">
        <f>IF('D-Zielszenario'!I156="","-",'D-Zielszenario'!I156)</f>
        <v>-</v>
      </c>
    </row>
    <row r="965" spans="1:7">
      <c r="A965" t="str">
        <f>'D-Zielszenario'!$B$40</f>
        <v>D.9</v>
      </c>
      <c r="B965" s="404" t="str">
        <f>'B-Bestandsanalyse'!$C$45</f>
        <v>Endenergieverbrauch Wärme</v>
      </c>
      <c r="C965" t="str">
        <f t="shared" si="23"/>
        <v>Abwasser</v>
      </c>
      <c r="D965" t="str">
        <f>'B-Bestandsanalyse'!$I$45</f>
        <v>Sektoren insgesamt</v>
      </c>
      <c r="E965" s="404" t="str">
        <f>'B-Bestandsanalyse'!$C$47</f>
        <v>MWh/a</v>
      </c>
      <c r="F965">
        <f>'D-Zielszenario'!$C$126</f>
        <v>2040</v>
      </c>
      <c r="G965" s="547" t="str">
        <f>IF('D-Zielszenario'!I157="","-",'D-Zielszenario'!I157)</f>
        <v>-</v>
      </c>
    </row>
    <row r="966" spans="1:7">
      <c r="A966" t="str">
        <f>'D-Zielszenario'!$B$40</f>
        <v>D.9</v>
      </c>
      <c r="B966" s="404" t="str">
        <f>'B-Bestandsanalyse'!$C$45</f>
        <v>Endenergieverbrauch Wärme</v>
      </c>
      <c r="C966" t="str">
        <f t="shared" si="23"/>
        <v>Sonstige fossile Brennstoffe</v>
      </c>
      <c r="D966" t="str">
        <f>'B-Bestandsanalyse'!$I$45</f>
        <v>Sektoren insgesamt</v>
      </c>
      <c r="E966" s="404" t="str">
        <f>'B-Bestandsanalyse'!$C$47</f>
        <v>MWh/a</v>
      </c>
      <c r="F966">
        <f>'D-Zielszenario'!$C$126</f>
        <v>2040</v>
      </c>
      <c r="G966" s="547" t="str">
        <f>IF('D-Zielszenario'!I158="","-",'D-Zielszenario'!I158)</f>
        <v>-</v>
      </c>
    </row>
    <row r="967" spans="1:7">
      <c r="A967" t="str">
        <f>'D-Zielszenario'!$B$40</f>
        <v>D.9</v>
      </c>
      <c r="B967" s="404" t="str">
        <f>'B-Bestandsanalyse'!$C$45</f>
        <v>Endenergieverbrauch Wärme</v>
      </c>
      <c r="C967" t="str">
        <f t="shared" si="23"/>
        <v>Sonstige erneuerbare Energien</v>
      </c>
      <c r="D967" t="str">
        <f>'B-Bestandsanalyse'!$I$45</f>
        <v>Sektoren insgesamt</v>
      </c>
      <c r="E967" s="404" t="str">
        <f>'B-Bestandsanalyse'!$C$47</f>
        <v>MWh/a</v>
      </c>
      <c r="F967">
        <f>'D-Zielszenario'!$C$126</f>
        <v>2040</v>
      </c>
      <c r="G967" s="547" t="str">
        <f>IF('D-Zielszenario'!I159="","-",'D-Zielszenario'!I159)</f>
        <v>-</v>
      </c>
    </row>
    <row r="968" spans="1:7">
      <c r="A968" t="str">
        <f>'D-Zielszenario'!$B$40</f>
        <v>D.9</v>
      </c>
      <c r="B968" s="404" t="str">
        <f>'B-Bestandsanalyse'!$C$45</f>
        <v>Endenergieverbrauch Wärme</v>
      </c>
      <c r="D968" t="str">
        <f>'B-Bestandsanalyse'!$I$45</f>
        <v>Sektoren insgesamt</v>
      </c>
      <c r="E968" s="404" t="str">
        <f>'B-Bestandsanalyse'!$C$47</f>
        <v>MWh/a</v>
      </c>
      <c r="F968">
        <f>'D-Zielszenario'!$C$126</f>
        <v>2040</v>
      </c>
      <c r="G968" s="547">
        <f>IF('D-Zielszenario'!I160="","-",'D-Zielszenario'!I160)</f>
        <v>0</v>
      </c>
    </row>
    <row r="969" spans="1:7">
      <c r="A969" s="456" t="str">
        <f>'D-Zielszenario'!$B$165</f>
        <v>D.10</v>
      </c>
      <c r="B969" s="456" t="str">
        <f>'B-Bestandsanalyse'!$C$173</f>
        <v>THG-Emissionen Wärmeversorgung</v>
      </c>
      <c r="C969" s="454"/>
      <c r="D969" s="454" t="str">
        <f>'B-Bestandsanalyse'!$D$47</f>
        <v>Haushalte</v>
      </c>
      <c r="E969" s="454" t="str">
        <f>'B-Bestandsanalyse'!$C$175</f>
        <v>kt/a</v>
      </c>
      <c r="F969" s="454">
        <f>'D-Zielszenario'!C171</f>
        <v>2030</v>
      </c>
      <c r="G969" s="457">
        <f ca="1">'D-Zielszenario'!D171</f>
        <v>0</v>
      </c>
    </row>
    <row r="970" spans="1:7">
      <c r="A970" s="456" t="str">
        <f>'D-Zielszenario'!$B$165</f>
        <v>D.10</v>
      </c>
      <c r="B970" s="456" t="str">
        <f>'B-Bestandsanalyse'!$C$173</f>
        <v>THG-Emissionen Wärmeversorgung</v>
      </c>
      <c r="C970" s="454"/>
      <c r="D970" s="454" t="str">
        <f>'B-Bestandsanalyse'!$D$47</f>
        <v>Haushalte</v>
      </c>
      <c r="E970" s="454" t="str">
        <f>'B-Bestandsanalyse'!$C$175</f>
        <v>kt/a</v>
      </c>
      <c r="F970" s="454">
        <f>'D-Zielszenario'!C172</f>
        <v>2035</v>
      </c>
      <c r="G970" s="457">
        <f ca="1">'D-Zielszenario'!D172</f>
        <v>0</v>
      </c>
    </row>
    <row r="971" spans="1:7">
      <c r="A971" s="456" t="str">
        <f>'D-Zielszenario'!$B$165</f>
        <v>D.10</v>
      </c>
      <c r="B971" s="456" t="str">
        <f>'B-Bestandsanalyse'!$C$173</f>
        <v>THG-Emissionen Wärmeversorgung</v>
      </c>
      <c r="C971" s="454"/>
      <c r="D971" s="454" t="str">
        <f>'B-Bestandsanalyse'!$D$47</f>
        <v>Haushalte</v>
      </c>
      <c r="E971" s="454" t="str">
        <f>'B-Bestandsanalyse'!$C$175</f>
        <v>kt/a</v>
      </c>
      <c r="F971" s="454">
        <f>'D-Zielszenario'!C173</f>
        <v>2040</v>
      </c>
      <c r="G971" s="457">
        <f ca="1">'D-Zielszenario'!D173</f>
        <v>0</v>
      </c>
    </row>
    <row r="972" spans="1:7">
      <c r="A972" s="456" t="str">
        <f>'D-Zielszenario'!$B$165</f>
        <v>D.10</v>
      </c>
      <c r="B972" s="456" t="str">
        <f>'B-Bestandsanalyse'!$C$173</f>
        <v>THG-Emissionen Wärmeversorgung</v>
      </c>
      <c r="C972" s="454"/>
      <c r="D972" s="454" t="str">
        <f>'B-Bestandsanalyse'!$E$47</f>
        <v>GHD</v>
      </c>
      <c r="E972" s="454" t="str">
        <f>'B-Bestandsanalyse'!$C$175</f>
        <v>kt/a</v>
      </c>
      <c r="F972" s="454">
        <f>'D-Zielszenario'!C171</f>
        <v>2030</v>
      </c>
      <c r="G972" s="457">
        <f ca="1">'D-Zielszenario'!E171</f>
        <v>0</v>
      </c>
    </row>
    <row r="973" spans="1:7">
      <c r="A973" s="456" t="str">
        <f>'D-Zielszenario'!$B$165</f>
        <v>D.10</v>
      </c>
      <c r="B973" s="456" t="str">
        <f>'B-Bestandsanalyse'!$C$173</f>
        <v>THG-Emissionen Wärmeversorgung</v>
      </c>
      <c r="C973" s="454"/>
      <c r="D973" s="454" t="str">
        <f>'B-Bestandsanalyse'!$E$47</f>
        <v>GHD</v>
      </c>
      <c r="E973" s="454" t="str">
        <f>'B-Bestandsanalyse'!$C$175</f>
        <v>kt/a</v>
      </c>
      <c r="F973" s="454">
        <f>'D-Zielszenario'!C172</f>
        <v>2035</v>
      </c>
      <c r="G973" s="457">
        <f ca="1">'D-Zielszenario'!E172</f>
        <v>0</v>
      </c>
    </row>
    <row r="974" spans="1:7">
      <c r="A974" s="456" t="str">
        <f>'D-Zielszenario'!$B$165</f>
        <v>D.10</v>
      </c>
      <c r="B974" s="456" t="str">
        <f>'B-Bestandsanalyse'!$C$173</f>
        <v>THG-Emissionen Wärmeversorgung</v>
      </c>
      <c r="C974" s="454"/>
      <c r="D974" s="454" t="str">
        <f>'B-Bestandsanalyse'!$E$47</f>
        <v>GHD</v>
      </c>
      <c r="E974" s="454" t="str">
        <f>'B-Bestandsanalyse'!$C$175</f>
        <v>kt/a</v>
      </c>
      <c r="F974" s="454">
        <f>'D-Zielszenario'!C173</f>
        <v>2040</v>
      </c>
      <c r="G974" s="457">
        <f ca="1">'D-Zielszenario'!E173</f>
        <v>0</v>
      </c>
    </row>
    <row r="975" spans="1:7">
      <c r="A975" s="456" t="str">
        <f>'D-Zielszenario'!$B$165</f>
        <v>D.10</v>
      </c>
      <c r="B975" s="456" t="str">
        <f>'B-Bestandsanalyse'!$C$173</f>
        <v>THG-Emissionen Wärmeversorgung</v>
      </c>
      <c r="C975" s="454"/>
      <c r="D975" s="454" t="str">
        <f>'B-Bestandsanalyse'!$F$47</f>
        <v>öffentliche Liegenschaften</v>
      </c>
      <c r="E975" s="454" t="str">
        <f>'B-Bestandsanalyse'!$C$175</f>
        <v>kt/a</v>
      </c>
      <c r="F975" s="454">
        <f>'D-Zielszenario'!C171</f>
        <v>2030</v>
      </c>
      <c r="G975" s="457">
        <f ca="1">'D-Zielszenario'!F171</f>
        <v>0</v>
      </c>
    </row>
    <row r="976" spans="1:7">
      <c r="A976" s="456" t="str">
        <f>'D-Zielszenario'!$B$165</f>
        <v>D.10</v>
      </c>
      <c r="B976" s="456" t="str">
        <f>'B-Bestandsanalyse'!$C$173</f>
        <v>THG-Emissionen Wärmeversorgung</v>
      </c>
      <c r="C976" s="454"/>
      <c r="D976" s="454" t="str">
        <f>'B-Bestandsanalyse'!$F$47</f>
        <v>öffentliche Liegenschaften</v>
      </c>
      <c r="E976" s="454" t="str">
        <f>'B-Bestandsanalyse'!$C$175</f>
        <v>kt/a</v>
      </c>
      <c r="F976" s="454">
        <f>'D-Zielszenario'!C172</f>
        <v>2035</v>
      </c>
      <c r="G976" s="457">
        <f ca="1">'D-Zielszenario'!F172</f>
        <v>0</v>
      </c>
    </row>
    <row r="977" spans="1:7">
      <c r="A977" s="456" t="str">
        <f>'D-Zielszenario'!$B$165</f>
        <v>D.10</v>
      </c>
      <c r="B977" s="456" t="str">
        <f>'B-Bestandsanalyse'!$C$173</f>
        <v>THG-Emissionen Wärmeversorgung</v>
      </c>
      <c r="C977" s="454"/>
      <c r="D977" s="454" t="str">
        <f>'B-Bestandsanalyse'!$F$47</f>
        <v>öffentliche Liegenschaften</v>
      </c>
      <c r="E977" s="454" t="str">
        <f>'B-Bestandsanalyse'!$C$175</f>
        <v>kt/a</v>
      </c>
      <c r="F977" s="454">
        <f>'D-Zielszenario'!C173</f>
        <v>2040</v>
      </c>
      <c r="G977" s="457">
        <f ca="1">'D-Zielszenario'!F173</f>
        <v>0</v>
      </c>
    </row>
    <row r="978" spans="1:7">
      <c r="A978" s="456" t="str">
        <f>'D-Zielszenario'!$B$165</f>
        <v>D.10</v>
      </c>
      <c r="B978" s="456" t="str">
        <f>'B-Bestandsanalyse'!$C$173</f>
        <v>THG-Emissionen Wärmeversorgung</v>
      </c>
      <c r="C978" s="454"/>
      <c r="D978" s="454" t="str">
        <f>'B-Bestandsanalyse'!$G$47</f>
        <v>Industrie</v>
      </c>
      <c r="E978" s="454" t="str">
        <f>'B-Bestandsanalyse'!$C$175</f>
        <v>kt/a</v>
      </c>
      <c r="F978" s="454">
        <f>'D-Zielszenario'!C171</f>
        <v>2030</v>
      </c>
      <c r="G978" s="457">
        <f ca="1">'D-Zielszenario'!G171</f>
        <v>0</v>
      </c>
    </row>
    <row r="979" spans="1:7">
      <c r="A979" s="456" t="str">
        <f>'D-Zielszenario'!$B$165</f>
        <v>D.10</v>
      </c>
      <c r="B979" s="456" t="str">
        <f>'B-Bestandsanalyse'!$C$173</f>
        <v>THG-Emissionen Wärmeversorgung</v>
      </c>
      <c r="C979" s="454"/>
      <c r="D979" s="454" t="str">
        <f>'B-Bestandsanalyse'!$G$47</f>
        <v>Industrie</v>
      </c>
      <c r="E979" s="454" t="str">
        <f>'B-Bestandsanalyse'!$C$175</f>
        <v>kt/a</v>
      </c>
      <c r="F979" s="454">
        <f>'D-Zielszenario'!C172</f>
        <v>2035</v>
      </c>
      <c r="G979" s="457">
        <f ca="1">'D-Zielszenario'!G172</f>
        <v>0</v>
      </c>
    </row>
    <row r="980" spans="1:7">
      <c r="A980" s="456" t="str">
        <f>'D-Zielszenario'!$B$165</f>
        <v>D.10</v>
      </c>
      <c r="B980" s="456" t="str">
        <f>'B-Bestandsanalyse'!$C$173</f>
        <v>THG-Emissionen Wärmeversorgung</v>
      </c>
      <c r="C980" s="454"/>
      <c r="D980" s="454" t="str">
        <f>'B-Bestandsanalyse'!$G$47</f>
        <v>Industrie</v>
      </c>
      <c r="E980" s="454" t="str">
        <f>'B-Bestandsanalyse'!$C$175</f>
        <v>kt/a</v>
      </c>
      <c r="F980" s="454">
        <f>'D-Zielszenario'!C173</f>
        <v>2040</v>
      </c>
      <c r="G980" s="457">
        <f ca="1">'D-Zielszenario'!G173</f>
        <v>0</v>
      </c>
    </row>
    <row r="981" spans="1:7">
      <c r="A981" s="456" t="str">
        <f>'D-Zielszenario'!$B$165</f>
        <v>D.10</v>
      </c>
      <c r="B981" s="456" t="str">
        <f>'B-Bestandsanalyse'!$C$173</f>
        <v>THG-Emissionen Wärmeversorgung</v>
      </c>
      <c r="C981" s="454"/>
      <c r="D981" s="454" t="str">
        <f>'B-Bestandsanalyse'!$I$45</f>
        <v>Sektoren insgesamt</v>
      </c>
      <c r="E981" s="454" t="str">
        <f>'B-Bestandsanalyse'!$C$175</f>
        <v>kt/a</v>
      </c>
      <c r="F981" s="454">
        <f>'D-Zielszenario'!C171</f>
        <v>2030</v>
      </c>
      <c r="G981" s="457" t="e">
        <f ca="1">'D-Zielszenario'!H171</f>
        <v>#VALUE!</v>
      </c>
    </row>
    <row r="982" spans="1:7">
      <c r="A982" s="456" t="str">
        <f>'D-Zielszenario'!$B$165</f>
        <v>D.10</v>
      </c>
      <c r="B982" s="456" t="str">
        <f>'B-Bestandsanalyse'!$C$173</f>
        <v>THG-Emissionen Wärmeversorgung</v>
      </c>
      <c r="C982" s="454"/>
      <c r="D982" s="454" t="str">
        <f>'B-Bestandsanalyse'!$I$45</f>
        <v>Sektoren insgesamt</v>
      </c>
      <c r="E982" s="454" t="str">
        <f>'B-Bestandsanalyse'!$C$175</f>
        <v>kt/a</v>
      </c>
      <c r="F982" s="454">
        <f>'D-Zielszenario'!C172</f>
        <v>2035</v>
      </c>
      <c r="G982" s="457" t="e">
        <f ca="1">'D-Zielszenario'!H172</f>
        <v>#VALUE!</v>
      </c>
    </row>
    <row r="983" spans="1:7">
      <c r="A983" s="456" t="str">
        <f>'D-Zielszenario'!$B$165</f>
        <v>D.10</v>
      </c>
      <c r="B983" s="456" t="str">
        <f>'B-Bestandsanalyse'!$C$173</f>
        <v>THG-Emissionen Wärmeversorgung</v>
      </c>
      <c r="C983" s="454"/>
      <c r="D983" s="454" t="str">
        <f>'B-Bestandsanalyse'!$I$45</f>
        <v>Sektoren insgesamt</v>
      </c>
      <c r="E983" s="454" t="str">
        <f>'B-Bestandsanalyse'!$C$175</f>
        <v>kt/a</v>
      </c>
      <c r="F983" s="454">
        <f>'D-Zielszenario'!C173</f>
        <v>2040</v>
      </c>
      <c r="G983" s="457" t="e">
        <f ca="1">'D-Zielszenario'!H173</f>
        <v>#VALUE!</v>
      </c>
    </row>
    <row r="984" spans="1:7">
      <c r="A984" s="404" t="str">
        <f>'D-Zielszenario'!$B$179</f>
        <v>D.11</v>
      </c>
      <c r="B984" s="404" t="str">
        <f>'B-Bestandsanalyse'!$C$92</f>
        <v>Endenergieverbrauch leitungsgebundene Wärme</v>
      </c>
      <c r="C984" t="str">
        <f>'B-Bestandsanalyse'!X48</f>
        <v>Braunkohle</v>
      </c>
      <c r="D984" t="s">
        <v>1416</v>
      </c>
      <c r="E984" s="404" t="str">
        <f>'B-Bestandsanalyse'!$C$47</f>
        <v>MWh/a</v>
      </c>
      <c r="F984" s="446" t="str">
        <f>'D-Zielszenario'!$D$182</f>
        <v>2030</v>
      </c>
      <c r="G984" s="446" t="str">
        <f>IF('D-Zielszenario'!D184="","-",'D-Zielszenario'!D184)</f>
        <v>-</v>
      </c>
    </row>
    <row r="985" spans="1:7">
      <c r="A985" s="404" t="str">
        <f>'D-Zielszenario'!$B$179</f>
        <v>D.11</v>
      </c>
      <c r="B985" s="404" t="str">
        <f>'B-Bestandsanalyse'!$C$92</f>
        <v>Endenergieverbrauch leitungsgebundene Wärme</v>
      </c>
      <c r="C985" t="str">
        <f>'B-Bestandsanalyse'!X49</f>
        <v>Steinkohle</v>
      </c>
      <c r="D985" t="s">
        <v>1416</v>
      </c>
      <c r="E985" s="404" t="str">
        <f>'B-Bestandsanalyse'!$C$47</f>
        <v>MWh/a</v>
      </c>
      <c r="F985" s="446" t="str">
        <f>'D-Zielszenario'!$D$182</f>
        <v>2030</v>
      </c>
      <c r="G985" s="446" t="str">
        <f>IF('D-Zielszenario'!D185="","-",'D-Zielszenario'!D185)</f>
        <v>-</v>
      </c>
    </row>
    <row r="986" spans="1:7">
      <c r="A986" s="404" t="str">
        <f>'D-Zielszenario'!$B$179</f>
        <v>D.11</v>
      </c>
      <c r="B986" s="404" t="str">
        <f>'B-Bestandsanalyse'!$C$92</f>
        <v>Endenergieverbrauch leitungsgebundene Wärme</v>
      </c>
      <c r="C986" t="str">
        <f>'B-Bestandsanalyse'!X50</f>
        <v>Erdgas</v>
      </c>
      <c r="D986" t="s">
        <v>1416</v>
      </c>
      <c r="E986" s="404" t="str">
        <f>'B-Bestandsanalyse'!$C$47</f>
        <v>MWh/a</v>
      </c>
      <c r="F986" s="446" t="str">
        <f>'D-Zielszenario'!$D$182</f>
        <v>2030</v>
      </c>
      <c r="G986" s="446" t="str">
        <f>IF('D-Zielszenario'!D186="","-",'D-Zielszenario'!D186)</f>
        <v>-</v>
      </c>
    </row>
    <row r="987" spans="1:7">
      <c r="A987" s="404" t="str">
        <f>'D-Zielszenario'!$B$179</f>
        <v>D.11</v>
      </c>
      <c r="B987" s="404" t="str">
        <f>'B-Bestandsanalyse'!$C$92</f>
        <v>Endenergieverbrauch leitungsgebundene Wärme</v>
      </c>
      <c r="C987" t="str">
        <f>'B-Bestandsanalyse'!X51</f>
        <v>Flüssiggas</v>
      </c>
      <c r="D987" t="s">
        <v>1416</v>
      </c>
      <c r="E987" s="404" t="str">
        <f>'B-Bestandsanalyse'!$C$47</f>
        <v>MWh/a</v>
      </c>
      <c r="F987" s="446" t="str">
        <f>'D-Zielszenario'!$D$182</f>
        <v>2030</v>
      </c>
      <c r="G987" s="446" t="str">
        <f>IF('D-Zielszenario'!D187="","-",'D-Zielszenario'!D187)</f>
        <v>-</v>
      </c>
    </row>
    <row r="988" spans="1:7">
      <c r="A988" s="404" t="str">
        <f>'D-Zielszenario'!$B$179</f>
        <v>D.11</v>
      </c>
      <c r="B988" s="404" t="str">
        <f>'B-Bestandsanalyse'!$C$92</f>
        <v>Endenergieverbrauch leitungsgebundene Wärme</v>
      </c>
      <c r="C988" t="str">
        <f>'B-Bestandsanalyse'!X52</f>
        <v>Heizöl</v>
      </c>
      <c r="D988" t="s">
        <v>1416</v>
      </c>
      <c r="E988" s="404" t="str">
        <f>'B-Bestandsanalyse'!$C$47</f>
        <v>MWh/a</v>
      </c>
      <c r="F988" s="446" t="str">
        <f>'D-Zielszenario'!$D$182</f>
        <v>2030</v>
      </c>
      <c r="G988" s="446" t="str">
        <f>IF('D-Zielszenario'!D188="","-",'D-Zielszenario'!D188)</f>
        <v>-</v>
      </c>
    </row>
    <row r="989" spans="1:7">
      <c r="A989" s="404" t="str">
        <f>'D-Zielszenario'!$B$179</f>
        <v>D.11</v>
      </c>
      <c r="B989" s="404" t="str">
        <f>'B-Bestandsanalyse'!$C$92</f>
        <v>Endenergieverbrauch leitungsgebundene Wärme</v>
      </c>
      <c r="C989" t="str">
        <f>'B-Bestandsanalyse'!X53</f>
        <v>Wasserstoff</v>
      </c>
      <c r="D989" t="s">
        <v>1416</v>
      </c>
      <c r="E989" s="404" t="str">
        <f>'B-Bestandsanalyse'!$C$47</f>
        <v>MWh/a</v>
      </c>
      <c r="F989" s="446" t="str">
        <f>'D-Zielszenario'!$D$182</f>
        <v>2030</v>
      </c>
      <c r="G989" s="446" t="str">
        <f>IF('D-Zielszenario'!D189="","-",'D-Zielszenario'!D189)</f>
        <v>-</v>
      </c>
    </row>
    <row r="990" spans="1:7">
      <c r="A990" s="404" t="str">
        <f>'D-Zielszenario'!$B$179</f>
        <v>D.11</v>
      </c>
      <c r="B990" s="404" t="str">
        <f>'B-Bestandsanalyse'!$C$92</f>
        <v>Endenergieverbrauch leitungsgebundene Wärme</v>
      </c>
      <c r="C990" t="str">
        <f>'B-Bestandsanalyse'!X54</f>
        <v>Wasserstoffderivate</v>
      </c>
      <c r="D990" t="s">
        <v>1416</v>
      </c>
      <c r="E990" s="404" t="str">
        <f>'B-Bestandsanalyse'!$C$47</f>
        <v>MWh/a</v>
      </c>
      <c r="F990" s="446" t="str">
        <f>'D-Zielszenario'!$D$182</f>
        <v>2030</v>
      </c>
      <c r="G990" s="446" t="str">
        <f>IF('D-Zielszenario'!D190="","-",'D-Zielszenario'!D190)</f>
        <v>-</v>
      </c>
    </row>
    <row r="991" spans="1:7">
      <c r="A991" s="404" t="str">
        <f>'D-Zielszenario'!$B$179</f>
        <v>D.11</v>
      </c>
      <c r="B991" s="404" t="str">
        <f>'B-Bestandsanalyse'!$C$92</f>
        <v>Endenergieverbrauch leitungsgebundene Wärme</v>
      </c>
      <c r="C991" t="str">
        <f>'B-Bestandsanalyse'!X55</f>
        <v>Grubengas</v>
      </c>
      <c r="D991" t="s">
        <v>1416</v>
      </c>
      <c r="E991" s="404" t="str">
        <f>'B-Bestandsanalyse'!$C$47</f>
        <v>MWh/a</v>
      </c>
      <c r="F991" s="446" t="str">
        <f>'D-Zielszenario'!$D$182</f>
        <v>2030</v>
      </c>
      <c r="G991" s="446" t="str">
        <f>IF('D-Zielszenario'!D191="","-",'D-Zielszenario'!D191)</f>
        <v>-</v>
      </c>
    </row>
    <row r="992" spans="1:7">
      <c r="A992" s="404" t="str">
        <f>'D-Zielszenario'!$B$179</f>
        <v>D.11</v>
      </c>
      <c r="B992" s="404" t="str">
        <f>'B-Bestandsanalyse'!$C$92</f>
        <v>Endenergieverbrauch leitungsgebundene Wärme</v>
      </c>
      <c r="C992" t="str">
        <f>'B-Bestandsanalyse'!X56</f>
        <v>Nicht biogener Abfall</v>
      </c>
      <c r="D992" t="s">
        <v>1416</v>
      </c>
      <c r="E992" s="404" t="str">
        <f>'B-Bestandsanalyse'!$C$47</f>
        <v>MWh/a</v>
      </c>
      <c r="F992" s="446" t="str">
        <f>'D-Zielszenario'!$D$182</f>
        <v>2030</v>
      </c>
      <c r="G992" s="446" t="str">
        <f>IF('D-Zielszenario'!D192="","-",'D-Zielszenario'!D192)</f>
        <v>-</v>
      </c>
    </row>
    <row r="993" spans="1:7">
      <c r="A993" s="404" t="str">
        <f>'D-Zielszenario'!$B$179</f>
        <v>D.11</v>
      </c>
      <c r="B993" s="404" t="str">
        <f>'B-Bestandsanalyse'!$C$92</f>
        <v>Endenergieverbrauch leitungsgebundene Wärme</v>
      </c>
      <c r="C993" t="str">
        <f>'B-Bestandsanalyse'!X57</f>
        <v>Biogener Abfall</v>
      </c>
      <c r="D993" t="s">
        <v>1416</v>
      </c>
      <c r="E993" s="404" t="str">
        <f>'B-Bestandsanalyse'!$C$47</f>
        <v>MWh/a</v>
      </c>
      <c r="F993" s="446" t="str">
        <f>'D-Zielszenario'!$D$182</f>
        <v>2030</v>
      </c>
      <c r="G993" s="446" t="str">
        <f>IF('D-Zielszenario'!D193="","-",'D-Zielszenario'!D193)</f>
        <v>-</v>
      </c>
    </row>
    <row r="994" spans="1:7">
      <c r="A994" s="404" t="str">
        <f>'D-Zielszenario'!$B$179</f>
        <v>D.11</v>
      </c>
      <c r="B994" s="404" t="str">
        <f>'B-Bestandsanalyse'!$C$92</f>
        <v>Endenergieverbrauch leitungsgebundene Wärme</v>
      </c>
      <c r="C994" t="str">
        <f>'B-Bestandsanalyse'!X58</f>
        <v>Abwärme &lt; 60 °C</v>
      </c>
      <c r="D994" t="s">
        <v>1416</v>
      </c>
      <c r="E994" s="404" t="str">
        <f>'B-Bestandsanalyse'!$C$47</f>
        <v>MWh/a</v>
      </c>
      <c r="F994" s="446" t="str">
        <f>'D-Zielszenario'!$D$182</f>
        <v>2030</v>
      </c>
      <c r="G994" s="446" t="str">
        <f>IF('D-Zielszenario'!D194="","-",'D-Zielszenario'!D194)</f>
        <v>-</v>
      </c>
    </row>
    <row r="995" spans="1:7">
      <c r="A995" s="404" t="str">
        <f>'D-Zielszenario'!$B$179</f>
        <v>D.11</v>
      </c>
      <c r="B995" s="404" t="str">
        <f>'B-Bestandsanalyse'!$C$92</f>
        <v>Endenergieverbrauch leitungsgebundene Wärme</v>
      </c>
      <c r="C995" t="str">
        <f>'B-Bestandsanalyse'!X59</f>
        <v>Abwärme 60 bis 110 °C</v>
      </c>
      <c r="D995" t="s">
        <v>1416</v>
      </c>
      <c r="E995" s="404" t="str">
        <f>'B-Bestandsanalyse'!$C$47</f>
        <v>MWh/a</v>
      </c>
      <c r="F995" s="446" t="str">
        <f>'D-Zielszenario'!$D$182</f>
        <v>2030</v>
      </c>
      <c r="G995" s="446" t="str">
        <f>IF('D-Zielszenario'!D195="","-",'D-Zielszenario'!D195)</f>
        <v>-</v>
      </c>
    </row>
    <row r="996" spans="1:7">
      <c r="A996" s="404" t="str">
        <f>'D-Zielszenario'!$B$179</f>
        <v>D.11</v>
      </c>
      <c r="B996" s="404" t="str">
        <f>'B-Bestandsanalyse'!$C$92</f>
        <v>Endenergieverbrauch leitungsgebundene Wärme</v>
      </c>
      <c r="C996" t="str">
        <f>'B-Bestandsanalyse'!X60</f>
        <v>Abwärme &gt;= 110 °C</v>
      </c>
      <c r="D996" t="s">
        <v>1416</v>
      </c>
      <c r="E996" s="404" t="str">
        <f>'B-Bestandsanalyse'!$C$47</f>
        <v>MWh/a</v>
      </c>
      <c r="F996" s="446" t="str">
        <f>'D-Zielszenario'!$D$182</f>
        <v>2030</v>
      </c>
      <c r="G996" s="446" t="str">
        <f>IF('D-Zielszenario'!D196="","-",'D-Zielszenario'!D196)</f>
        <v>-</v>
      </c>
    </row>
    <row r="997" spans="1:7">
      <c r="A997" s="404" t="str">
        <f>'D-Zielszenario'!$B$179</f>
        <v>D.11</v>
      </c>
      <c r="B997" s="404" t="str">
        <f>'B-Bestandsanalyse'!$C$92</f>
        <v>Endenergieverbrauch leitungsgebundene Wärme</v>
      </c>
      <c r="C997" t="str">
        <f>'B-Bestandsanalyse'!X61</f>
        <v>feste Biomasse (ohne Altholz)</v>
      </c>
      <c r="D997" t="s">
        <v>1416</v>
      </c>
      <c r="E997" s="404" t="str">
        <f>'B-Bestandsanalyse'!$C$47</f>
        <v>MWh/a</v>
      </c>
      <c r="F997" s="446" t="str">
        <f>'D-Zielszenario'!$D$182</f>
        <v>2030</v>
      </c>
      <c r="G997" s="446" t="str">
        <f>IF('D-Zielszenario'!D197="","-",'D-Zielszenario'!D197)</f>
        <v>-</v>
      </c>
    </row>
    <row r="998" spans="1:7">
      <c r="A998" s="404" t="str">
        <f>'D-Zielszenario'!$B$179</f>
        <v>D.11</v>
      </c>
      <c r="B998" s="404" t="str">
        <f>'B-Bestandsanalyse'!$C$92</f>
        <v>Endenergieverbrauch leitungsgebundene Wärme</v>
      </c>
      <c r="C998" t="str">
        <f>'B-Bestandsanalyse'!X62</f>
        <v>Altholz</v>
      </c>
      <c r="D998" t="s">
        <v>1416</v>
      </c>
      <c r="E998" s="404" t="str">
        <f>'B-Bestandsanalyse'!$C$47</f>
        <v>MWh/a</v>
      </c>
      <c r="F998" s="446" t="str">
        <f>'D-Zielszenario'!$D$182</f>
        <v>2030</v>
      </c>
      <c r="G998" s="446" t="str">
        <f>IF('D-Zielszenario'!D198="","-",'D-Zielszenario'!D198)</f>
        <v>-</v>
      </c>
    </row>
    <row r="999" spans="1:7">
      <c r="A999" s="404" t="str">
        <f>'D-Zielszenario'!$B$179</f>
        <v>D.11</v>
      </c>
      <c r="B999" s="404" t="str">
        <f>'B-Bestandsanalyse'!$C$92</f>
        <v>Endenergieverbrauch leitungsgebundene Wärme</v>
      </c>
      <c r="C999" t="str">
        <f>'B-Bestandsanalyse'!X63</f>
        <v>Biogas</v>
      </c>
      <c r="D999" t="s">
        <v>1416</v>
      </c>
      <c r="E999" s="404" t="str">
        <f>'B-Bestandsanalyse'!$C$47</f>
        <v>MWh/a</v>
      </c>
      <c r="F999" s="446" t="str">
        <f>'D-Zielszenario'!$D$182</f>
        <v>2030</v>
      </c>
      <c r="G999" s="446" t="str">
        <f>IF('D-Zielszenario'!D199="","-",'D-Zielszenario'!D199)</f>
        <v>-</v>
      </c>
    </row>
    <row r="1000" spans="1:7">
      <c r="A1000" s="404" t="str">
        <f>'D-Zielszenario'!$B$179</f>
        <v>D.11</v>
      </c>
      <c r="B1000" s="404" t="str">
        <f>'B-Bestandsanalyse'!$C$92</f>
        <v>Endenergieverbrauch leitungsgebundene Wärme</v>
      </c>
      <c r="C1000" t="str">
        <f>'B-Bestandsanalyse'!X64</f>
        <v>Biomethan</v>
      </c>
      <c r="D1000" t="s">
        <v>1416</v>
      </c>
      <c r="E1000" s="404" t="str">
        <f>'B-Bestandsanalyse'!$C$47</f>
        <v>MWh/a</v>
      </c>
      <c r="F1000" s="446" t="str">
        <f>'D-Zielszenario'!$D$182</f>
        <v>2030</v>
      </c>
      <c r="G1000" s="446" t="str">
        <f>IF('D-Zielszenario'!D200="","-",'D-Zielszenario'!D200)</f>
        <v>-</v>
      </c>
    </row>
    <row r="1001" spans="1:7">
      <c r="A1001" s="404" t="str">
        <f>'D-Zielszenario'!$B$179</f>
        <v>D.11</v>
      </c>
      <c r="B1001" s="404" t="str">
        <f>'B-Bestandsanalyse'!$C$92</f>
        <v>Endenergieverbrauch leitungsgebundene Wärme</v>
      </c>
      <c r="C1001" t="str">
        <f>'B-Bestandsanalyse'!X65</f>
        <v>Deponiegas</v>
      </c>
      <c r="D1001" t="s">
        <v>1416</v>
      </c>
      <c r="E1001" s="404" t="str">
        <f>'B-Bestandsanalyse'!$C$47</f>
        <v>MWh/a</v>
      </c>
      <c r="F1001" s="446" t="str">
        <f>'D-Zielszenario'!$D$182</f>
        <v>2030</v>
      </c>
      <c r="G1001" s="446" t="str">
        <f>IF('D-Zielszenario'!D201="","-",'D-Zielszenario'!D201)</f>
        <v>-</v>
      </c>
    </row>
    <row r="1002" spans="1:7">
      <c r="A1002" s="404" t="str">
        <f>'D-Zielszenario'!$B$179</f>
        <v>D.11</v>
      </c>
      <c r="B1002" s="404" t="str">
        <f>'B-Bestandsanalyse'!$C$92</f>
        <v>Endenergieverbrauch leitungsgebundene Wärme</v>
      </c>
      <c r="C1002" t="str">
        <f>'B-Bestandsanalyse'!X66</f>
        <v>Klärgas</v>
      </c>
      <c r="D1002" t="s">
        <v>1416</v>
      </c>
      <c r="E1002" s="404" t="str">
        <f>'B-Bestandsanalyse'!$C$47</f>
        <v>MWh/a</v>
      </c>
      <c r="F1002" s="446" t="str">
        <f>'D-Zielszenario'!$D$182</f>
        <v>2030</v>
      </c>
      <c r="G1002" s="446" t="str">
        <f>IF('D-Zielszenario'!D202="","-",'D-Zielszenario'!D202)</f>
        <v>-</v>
      </c>
    </row>
    <row r="1003" spans="1:7">
      <c r="A1003" s="404" t="str">
        <f>'D-Zielszenario'!$B$179</f>
        <v>D.11</v>
      </c>
      <c r="B1003" s="404" t="str">
        <f>'B-Bestandsanalyse'!$C$92</f>
        <v>Endenergieverbrauch leitungsgebundene Wärme</v>
      </c>
      <c r="C1003" t="str">
        <f>'B-Bestandsanalyse'!X67</f>
        <v>Flüssige Biomasse</v>
      </c>
      <c r="D1003" t="s">
        <v>1416</v>
      </c>
      <c r="E1003" s="404" t="str">
        <f>'B-Bestandsanalyse'!$C$47</f>
        <v>MWh/a</v>
      </c>
      <c r="F1003" s="446" t="str">
        <f>'D-Zielszenario'!$D$182</f>
        <v>2030</v>
      </c>
      <c r="G1003" s="446" t="str">
        <f>IF('D-Zielszenario'!D203="","-",'D-Zielszenario'!D203)</f>
        <v>-</v>
      </c>
    </row>
    <row r="1004" spans="1:7">
      <c r="A1004" s="404" t="str">
        <f>'D-Zielszenario'!$B$179</f>
        <v>D.11</v>
      </c>
      <c r="B1004" s="404" t="str">
        <f>'B-Bestandsanalyse'!$C$92</f>
        <v>Endenergieverbrauch leitungsgebundene Wärme</v>
      </c>
      <c r="C1004" t="str">
        <f>'B-Bestandsanalyse'!X68</f>
        <v>Strom Wärmepumpe</v>
      </c>
      <c r="D1004" t="s">
        <v>1416</v>
      </c>
      <c r="E1004" s="404" t="str">
        <f>'B-Bestandsanalyse'!$C$47</f>
        <v>MWh/a</v>
      </c>
      <c r="F1004" s="446" t="str">
        <f>'D-Zielszenario'!$D$182</f>
        <v>2030</v>
      </c>
      <c r="G1004" s="446" t="str">
        <f>IF('D-Zielszenario'!D204="","-",'D-Zielszenario'!D204)</f>
        <v>-</v>
      </c>
    </row>
    <row r="1005" spans="1:7">
      <c r="A1005" s="404" t="str">
        <f>'D-Zielszenario'!$B$179</f>
        <v>D.11</v>
      </c>
      <c r="B1005" s="404" t="str">
        <f>'B-Bestandsanalyse'!$C$92</f>
        <v>Endenergieverbrauch leitungsgebundene Wärme</v>
      </c>
      <c r="C1005" t="str">
        <f>'B-Bestandsanalyse'!X69</f>
        <v>Strom Direktheizung</v>
      </c>
      <c r="D1005" t="s">
        <v>1416</v>
      </c>
      <c r="E1005" s="404" t="str">
        <f>'B-Bestandsanalyse'!$C$47</f>
        <v>MWh/a</v>
      </c>
      <c r="F1005" s="446" t="str">
        <f>'D-Zielszenario'!$D$182</f>
        <v>2030</v>
      </c>
      <c r="G1005" s="446" t="str">
        <f>IF('D-Zielszenario'!D205="","-",'D-Zielszenario'!D205)</f>
        <v>-</v>
      </c>
    </row>
    <row r="1006" spans="1:7">
      <c r="A1006" s="404" t="str">
        <f>'D-Zielszenario'!$B$179</f>
        <v>D.11</v>
      </c>
      <c r="B1006" s="404" t="str">
        <f>'B-Bestandsanalyse'!$C$92</f>
        <v>Endenergieverbrauch leitungsgebundene Wärme</v>
      </c>
      <c r="C1006" t="str">
        <f>'B-Bestandsanalyse'!X70</f>
        <v>Solarthermie Dach-Anlagen</v>
      </c>
      <c r="D1006" t="s">
        <v>1416</v>
      </c>
      <c r="E1006" s="404" t="str">
        <f>'B-Bestandsanalyse'!$C$47</f>
        <v>MWh/a</v>
      </c>
      <c r="F1006" s="446" t="str">
        <f>'D-Zielszenario'!$D$182</f>
        <v>2030</v>
      </c>
      <c r="G1006" s="446" t="str">
        <f>IF('D-Zielszenario'!D206="","-",'D-Zielszenario'!D206)</f>
        <v>-</v>
      </c>
    </row>
    <row r="1007" spans="1:7">
      <c r="A1007" s="404" t="str">
        <f>'D-Zielszenario'!$B$179</f>
        <v>D.11</v>
      </c>
      <c r="B1007" s="404" t="str">
        <f>'B-Bestandsanalyse'!$C$92</f>
        <v>Endenergieverbrauch leitungsgebundene Wärme</v>
      </c>
      <c r="C1007" t="str">
        <f>'B-Bestandsanalyse'!X71</f>
        <v>Solarthermie Freiflächenanlagen</v>
      </c>
      <c r="D1007" t="s">
        <v>1416</v>
      </c>
      <c r="E1007" s="404" t="str">
        <f>'B-Bestandsanalyse'!$C$47</f>
        <v>MWh/a</v>
      </c>
      <c r="F1007" s="446" t="str">
        <f>'D-Zielszenario'!$D$182</f>
        <v>2030</v>
      </c>
      <c r="G1007" s="446" t="str">
        <f>IF('D-Zielszenario'!D207="","-",'D-Zielszenario'!D207)</f>
        <v>-</v>
      </c>
    </row>
    <row r="1008" spans="1:7">
      <c r="A1008" s="404" t="str">
        <f>'D-Zielszenario'!$B$179</f>
        <v>D.11</v>
      </c>
      <c r="B1008" s="404" t="str">
        <f>'B-Bestandsanalyse'!$C$92</f>
        <v>Endenergieverbrauch leitungsgebundene Wärme</v>
      </c>
      <c r="C1008" t="str">
        <f>'B-Bestandsanalyse'!X72</f>
        <v>Oberflächennahe Geothermie</v>
      </c>
      <c r="D1008" t="s">
        <v>1416</v>
      </c>
      <c r="E1008" s="404" t="str">
        <f>'B-Bestandsanalyse'!$C$47</f>
        <v>MWh/a</v>
      </c>
      <c r="F1008" s="446" t="str">
        <f>'D-Zielszenario'!$D$182</f>
        <v>2030</v>
      </c>
      <c r="G1008" s="446" t="str">
        <f>IF('D-Zielszenario'!D208="","-",'D-Zielszenario'!D208)</f>
        <v>-</v>
      </c>
    </row>
    <row r="1009" spans="1:7">
      <c r="A1009" s="404" t="str">
        <f>'D-Zielszenario'!$B$179</f>
        <v>D.11</v>
      </c>
      <c r="B1009" s="404" t="str">
        <f>'B-Bestandsanalyse'!$C$92</f>
        <v>Endenergieverbrauch leitungsgebundene Wärme</v>
      </c>
      <c r="C1009" t="str">
        <f>'B-Bestandsanalyse'!X73</f>
        <v>Tiefe Geothermie</v>
      </c>
      <c r="D1009" t="s">
        <v>1416</v>
      </c>
      <c r="E1009" s="404" t="str">
        <f>'B-Bestandsanalyse'!$C$47</f>
        <v>MWh/a</v>
      </c>
      <c r="F1009" s="446" t="str">
        <f>'D-Zielszenario'!$D$182</f>
        <v>2030</v>
      </c>
      <c r="G1009" s="446" t="str">
        <f>IF('D-Zielszenario'!D209="","-",'D-Zielszenario'!D209)</f>
        <v>-</v>
      </c>
    </row>
    <row r="1010" spans="1:7">
      <c r="A1010" s="404" t="str">
        <f>'D-Zielszenario'!$B$179</f>
        <v>D.11</v>
      </c>
      <c r="B1010" s="404" t="str">
        <f>'B-Bestandsanalyse'!$C$92</f>
        <v>Endenergieverbrauch leitungsgebundene Wärme</v>
      </c>
      <c r="C1010" t="str">
        <f>'B-Bestandsanalyse'!X74</f>
        <v>Oberflächengewässern</v>
      </c>
      <c r="D1010" t="s">
        <v>1416</v>
      </c>
      <c r="E1010" s="404" t="str">
        <f>'B-Bestandsanalyse'!$C$47</f>
        <v>MWh/a</v>
      </c>
      <c r="F1010" s="446" t="str">
        <f>'D-Zielszenario'!$D$182</f>
        <v>2030</v>
      </c>
      <c r="G1010" s="446" t="str">
        <f>IF('D-Zielszenario'!D210="","-",'D-Zielszenario'!D210)</f>
        <v>-</v>
      </c>
    </row>
    <row r="1011" spans="1:7">
      <c r="A1011" s="404" t="str">
        <f>'D-Zielszenario'!$B$179</f>
        <v>D.11</v>
      </c>
      <c r="B1011" s="404" t="str">
        <f>'B-Bestandsanalyse'!$C$92</f>
        <v>Endenergieverbrauch leitungsgebundene Wärme</v>
      </c>
      <c r="C1011" t="str">
        <f>'B-Bestandsanalyse'!X75</f>
        <v>Grubenwasser</v>
      </c>
      <c r="D1011" t="s">
        <v>1416</v>
      </c>
      <c r="E1011" s="404" t="str">
        <f>'B-Bestandsanalyse'!$C$47</f>
        <v>MWh/a</v>
      </c>
      <c r="F1011" s="446" t="str">
        <f>'D-Zielszenario'!$D$182</f>
        <v>2030</v>
      </c>
      <c r="G1011" s="446" t="str">
        <f>IF('D-Zielszenario'!D211="","-",'D-Zielszenario'!D211)</f>
        <v>-</v>
      </c>
    </row>
    <row r="1012" spans="1:7">
      <c r="A1012" s="404" t="str">
        <f>'D-Zielszenario'!$B$179</f>
        <v>D.11</v>
      </c>
      <c r="B1012" s="404" t="str">
        <f>'B-Bestandsanalyse'!$C$92</f>
        <v>Endenergieverbrauch leitungsgebundene Wärme</v>
      </c>
      <c r="C1012" t="str">
        <f>'B-Bestandsanalyse'!X76</f>
        <v>Luft</v>
      </c>
      <c r="D1012" t="s">
        <v>1416</v>
      </c>
      <c r="E1012" s="404" t="str">
        <f>'B-Bestandsanalyse'!$C$47</f>
        <v>MWh/a</v>
      </c>
      <c r="F1012" s="446" t="str">
        <f>'D-Zielszenario'!$D$182</f>
        <v>2030</v>
      </c>
      <c r="G1012" s="446" t="str">
        <f>IF('D-Zielszenario'!D212="","-",'D-Zielszenario'!D212)</f>
        <v>-</v>
      </c>
    </row>
    <row r="1013" spans="1:7">
      <c r="A1013" s="404" t="str">
        <f>'D-Zielszenario'!$B$179</f>
        <v>D.11</v>
      </c>
      <c r="B1013" s="404" t="str">
        <f>'B-Bestandsanalyse'!$C$92</f>
        <v>Endenergieverbrauch leitungsgebundene Wärme</v>
      </c>
      <c r="C1013" t="str">
        <f>'B-Bestandsanalyse'!X77</f>
        <v>Abwasser</v>
      </c>
      <c r="D1013" t="s">
        <v>1416</v>
      </c>
      <c r="E1013" s="404" t="str">
        <f>'B-Bestandsanalyse'!$C$47</f>
        <v>MWh/a</v>
      </c>
      <c r="F1013" s="446" t="str">
        <f>'D-Zielszenario'!$D$182</f>
        <v>2030</v>
      </c>
      <c r="G1013" s="446" t="str">
        <f>IF('D-Zielszenario'!D213="","-",'D-Zielszenario'!D213)</f>
        <v>-</v>
      </c>
    </row>
    <row r="1014" spans="1:7">
      <c r="A1014" s="404" t="str">
        <f>'D-Zielszenario'!$B$179</f>
        <v>D.11</v>
      </c>
      <c r="B1014" s="404" t="str">
        <f>'B-Bestandsanalyse'!$C$92</f>
        <v>Endenergieverbrauch leitungsgebundene Wärme</v>
      </c>
      <c r="C1014" t="str">
        <f>'B-Bestandsanalyse'!X78</f>
        <v>Sonstige fossile Brennstoffe</v>
      </c>
      <c r="D1014" t="s">
        <v>1416</v>
      </c>
      <c r="E1014" s="404" t="str">
        <f>'B-Bestandsanalyse'!$C$47</f>
        <v>MWh/a</v>
      </c>
      <c r="F1014" s="446" t="str">
        <f>'D-Zielszenario'!$D$182</f>
        <v>2030</v>
      </c>
      <c r="G1014" s="446" t="str">
        <f>IF('D-Zielszenario'!D214="","-",'D-Zielszenario'!D214)</f>
        <v>-</v>
      </c>
    </row>
    <row r="1015" spans="1:7">
      <c r="A1015" s="404" t="str">
        <f>'D-Zielszenario'!$B$179</f>
        <v>D.11</v>
      </c>
      <c r="B1015" s="404" t="str">
        <f>'B-Bestandsanalyse'!$C$92</f>
        <v>Endenergieverbrauch leitungsgebundene Wärme</v>
      </c>
      <c r="C1015" t="str">
        <f>'B-Bestandsanalyse'!X79</f>
        <v>Sonstige erneuerbare Energien</v>
      </c>
      <c r="D1015" t="s">
        <v>1416</v>
      </c>
      <c r="E1015" s="404" t="str">
        <f>'B-Bestandsanalyse'!$C$47</f>
        <v>MWh/a</v>
      </c>
      <c r="F1015" s="446" t="str">
        <f>'D-Zielszenario'!$D$182</f>
        <v>2030</v>
      </c>
      <c r="G1015" s="446" t="str">
        <f>IF('D-Zielszenario'!D215="","-",'D-Zielszenario'!D215)</f>
        <v>-</v>
      </c>
    </row>
    <row r="1016" spans="1:7">
      <c r="A1016" s="404" t="str">
        <f>'D-Zielszenario'!$B$179</f>
        <v>D.11</v>
      </c>
      <c r="B1016" s="404" t="str">
        <f>'B-Bestandsanalyse'!$C$92</f>
        <v>Endenergieverbrauch leitungsgebundene Wärme</v>
      </c>
      <c r="D1016" t="s">
        <v>1416</v>
      </c>
      <c r="E1016" s="404" t="str">
        <f>'B-Bestandsanalyse'!$C$47</f>
        <v>MWh/a</v>
      </c>
      <c r="F1016" s="446" t="str">
        <f>'D-Zielszenario'!$D$182</f>
        <v>2030</v>
      </c>
      <c r="G1016" s="446">
        <f>IF('D-Zielszenario'!D216="","-",'D-Zielszenario'!D216)</f>
        <v>0</v>
      </c>
    </row>
    <row r="1017" spans="1:7">
      <c r="A1017" s="404" t="str">
        <f>'D-Zielszenario'!$B$179</f>
        <v>D.11</v>
      </c>
      <c r="B1017" s="404" t="str">
        <f>'B-Bestandsanalyse'!$C$92</f>
        <v>Endenergieverbrauch leitungsgebundene Wärme</v>
      </c>
      <c r="C1017" t="str">
        <f t="shared" ref="C1017:C1048" si="24">C984</f>
        <v>Braunkohle</v>
      </c>
      <c r="D1017" t="s">
        <v>1416</v>
      </c>
      <c r="E1017" s="404" t="str">
        <f>'B-Bestandsanalyse'!$C$47</f>
        <v>MWh/a</v>
      </c>
      <c r="F1017" s="417" t="str">
        <f>'D-Zielszenario'!$E$182</f>
        <v>2035</v>
      </c>
      <c r="G1017" s="446" t="str">
        <f>IF('D-Zielszenario'!E184="","-",'D-Zielszenario'!E184)</f>
        <v>-</v>
      </c>
    </row>
    <row r="1018" spans="1:7">
      <c r="A1018" s="404" t="str">
        <f>'D-Zielszenario'!$B$179</f>
        <v>D.11</v>
      </c>
      <c r="B1018" s="404" t="str">
        <f>'B-Bestandsanalyse'!$C$92</f>
        <v>Endenergieverbrauch leitungsgebundene Wärme</v>
      </c>
      <c r="C1018" t="str">
        <f t="shared" si="24"/>
        <v>Steinkohle</v>
      </c>
      <c r="D1018" t="s">
        <v>1416</v>
      </c>
      <c r="E1018" s="404" t="str">
        <f>'B-Bestandsanalyse'!$C$47</f>
        <v>MWh/a</v>
      </c>
      <c r="F1018" s="417" t="str">
        <f>'D-Zielszenario'!$E$182</f>
        <v>2035</v>
      </c>
      <c r="G1018" s="446" t="str">
        <f>IF('D-Zielszenario'!E185="","-",'D-Zielszenario'!E185)</f>
        <v>-</v>
      </c>
    </row>
    <row r="1019" spans="1:7">
      <c r="A1019" s="404" t="str">
        <f>'D-Zielszenario'!$B$179</f>
        <v>D.11</v>
      </c>
      <c r="B1019" s="404" t="str">
        <f>'B-Bestandsanalyse'!$C$92</f>
        <v>Endenergieverbrauch leitungsgebundene Wärme</v>
      </c>
      <c r="C1019" t="str">
        <f t="shared" si="24"/>
        <v>Erdgas</v>
      </c>
      <c r="D1019" t="s">
        <v>1416</v>
      </c>
      <c r="E1019" s="404" t="str">
        <f>'B-Bestandsanalyse'!$C$47</f>
        <v>MWh/a</v>
      </c>
      <c r="F1019" s="417" t="str">
        <f>'D-Zielszenario'!$E$182</f>
        <v>2035</v>
      </c>
      <c r="G1019" s="446" t="str">
        <f>IF('D-Zielszenario'!E186="","-",'D-Zielszenario'!E186)</f>
        <v>-</v>
      </c>
    </row>
    <row r="1020" spans="1:7">
      <c r="A1020" s="404" t="str">
        <f>'D-Zielszenario'!$B$179</f>
        <v>D.11</v>
      </c>
      <c r="B1020" s="404" t="str">
        <f>'B-Bestandsanalyse'!$C$92</f>
        <v>Endenergieverbrauch leitungsgebundene Wärme</v>
      </c>
      <c r="C1020" t="str">
        <f t="shared" si="24"/>
        <v>Flüssiggas</v>
      </c>
      <c r="D1020" t="s">
        <v>1416</v>
      </c>
      <c r="E1020" s="404" t="str">
        <f>'B-Bestandsanalyse'!$C$47</f>
        <v>MWh/a</v>
      </c>
      <c r="F1020" s="417" t="str">
        <f>'D-Zielszenario'!$E$182</f>
        <v>2035</v>
      </c>
      <c r="G1020" s="446" t="str">
        <f>IF('D-Zielszenario'!E187="","-",'D-Zielszenario'!E187)</f>
        <v>-</v>
      </c>
    </row>
    <row r="1021" spans="1:7">
      <c r="A1021" s="404" t="str">
        <f>'D-Zielszenario'!$B$179</f>
        <v>D.11</v>
      </c>
      <c r="B1021" s="404" t="str">
        <f>'B-Bestandsanalyse'!$C$92</f>
        <v>Endenergieverbrauch leitungsgebundene Wärme</v>
      </c>
      <c r="C1021" t="str">
        <f t="shared" si="24"/>
        <v>Heizöl</v>
      </c>
      <c r="D1021" t="s">
        <v>1416</v>
      </c>
      <c r="E1021" s="404" t="str">
        <f>'B-Bestandsanalyse'!$C$47</f>
        <v>MWh/a</v>
      </c>
      <c r="F1021" s="417" t="str">
        <f>'D-Zielszenario'!$E$182</f>
        <v>2035</v>
      </c>
      <c r="G1021" s="446" t="str">
        <f>IF('D-Zielszenario'!E188="","-",'D-Zielszenario'!E188)</f>
        <v>-</v>
      </c>
    </row>
    <row r="1022" spans="1:7">
      <c r="A1022" s="404" t="str">
        <f>'D-Zielszenario'!$B$179</f>
        <v>D.11</v>
      </c>
      <c r="B1022" s="404" t="str">
        <f>'B-Bestandsanalyse'!$C$92</f>
        <v>Endenergieverbrauch leitungsgebundene Wärme</v>
      </c>
      <c r="C1022" t="str">
        <f t="shared" si="24"/>
        <v>Wasserstoff</v>
      </c>
      <c r="D1022" t="s">
        <v>1416</v>
      </c>
      <c r="E1022" s="404" t="str">
        <f>'B-Bestandsanalyse'!$C$47</f>
        <v>MWh/a</v>
      </c>
      <c r="F1022" s="417" t="str">
        <f>'D-Zielszenario'!$E$182</f>
        <v>2035</v>
      </c>
      <c r="G1022" s="446" t="str">
        <f>IF('D-Zielszenario'!E189="","-",'D-Zielszenario'!E189)</f>
        <v>-</v>
      </c>
    </row>
    <row r="1023" spans="1:7">
      <c r="A1023" s="404" t="str">
        <f>'D-Zielszenario'!$B$179</f>
        <v>D.11</v>
      </c>
      <c r="B1023" s="404" t="str">
        <f>'B-Bestandsanalyse'!$C$92</f>
        <v>Endenergieverbrauch leitungsgebundene Wärme</v>
      </c>
      <c r="C1023" t="str">
        <f t="shared" si="24"/>
        <v>Wasserstoffderivate</v>
      </c>
      <c r="D1023" t="s">
        <v>1416</v>
      </c>
      <c r="E1023" s="404" t="str">
        <f>'B-Bestandsanalyse'!$C$47</f>
        <v>MWh/a</v>
      </c>
      <c r="F1023" s="417" t="str">
        <f>'D-Zielszenario'!$E$182</f>
        <v>2035</v>
      </c>
      <c r="G1023" s="446" t="str">
        <f>IF('D-Zielszenario'!E190="","-",'D-Zielszenario'!E190)</f>
        <v>-</v>
      </c>
    </row>
    <row r="1024" spans="1:7">
      <c r="A1024" s="404" t="str">
        <f>'D-Zielszenario'!$B$179</f>
        <v>D.11</v>
      </c>
      <c r="B1024" s="404" t="str">
        <f>'B-Bestandsanalyse'!$C$92</f>
        <v>Endenergieverbrauch leitungsgebundene Wärme</v>
      </c>
      <c r="C1024" t="str">
        <f t="shared" si="24"/>
        <v>Grubengas</v>
      </c>
      <c r="D1024" t="s">
        <v>1416</v>
      </c>
      <c r="E1024" s="404" t="str">
        <f>'B-Bestandsanalyse'!$C$47</f>
        <v>MWh/a</v>
      </c>
      <c r="F1024" s="417" t="str">
        <f>'D-Zielszenario'!$E$182</f>
        <v>2035</v>
      </c>
      <c r="G1024" s="446" t="str">
        <f>IF('D-Zielszenario'!E191="","-",'D-Zielszenario'!E191)</f>
        <v>-</v>
      </c>
    </row>
    <row r="1025" spans="1:7">
      <c r="A1025" s="404" t="str">
        <f>'D-Zielszenario'!$B$179</f>
        <v>D.11</v>
      </c>
      <c r="B1025" s="404" t="str">
        <f>'B-Bestandsanalyse'!$C$92</f>
        <v>Endenergieverbrauch leitungsgebundene Wärme</v>
      </c>
      <c r="C1025" t="str">
        <f t="shared" si="24"/>
        <v>Nicht biogener Abfall</v>
      </c>
      <c r="D1025" t="s">
        <v>1416</v>
      </c>
      <c r="E1025" s="404" t="str">
        <f>'B-Bestandsanalyse'!$C$47</f>
        <v>MWh/a</v>
      </c>
      <c r="F1025" s="417" t="str">
        <f>'D-Zielszenario'!$E$182</f>
        <v>2035</v>
      </c>
      <c r="G1025" s="446" t="str">
        <f>IF('D-Zielszenario'!E192="","-",'D-Zielszenario'!E192)</f>
        <v>-</v>
      </c>
    </row>
    <row r="1026" spans="1:7">
      <c r="A1026" s="404" t="str">
        <f>'D-Zielszenario'!$B$179</f>
        <v>D.11</v>
      </c>
      <c r="B1026" s="404" t="str">
        <f>'B-Bestandsanalyse'!$C$92</f>
        <v>Endenergieverbrauch leitungsgebundene Wärme</v>
      </c>
      <c r="C1026" t="str">
        <f t="shared" si="24"/>
        <v>Biogener Abfall</v>
      </c>
      <c r="D1026" t="s">
        <v>1416</v>
      </c>
      <c r="E1026" s="404" t="str">
        <f>'B-Bestandsanalyse'!$C$47</f>
        <v>MWh/a</v>
      </c>
      <c r="F1026" s="417" t="str">
        <f>'D-Zielszenario'!$E$182</f>
        <v>2035</v>
      </c>
      <c r="G1026" s="446" t="str">
        <f>IF('D-Zielszenario'!E193="","-",'D-Zielszenario'!E193)</f>
        <v>-</v>
      </c>
    </row>
    <row r="1027" spans="1:7">
      <c r="A1027" s="404" t="str">
        <f>'D-Zielszenario'!$B$179</f>
        <v>D.11</v>
      </c>
      <c r="B1027" s="404" t="str">
        <f>'B-Bestandsanalyse'!$C$92</f>
        <v>Endenergieverbrauch leitungsgebundene Wärme</v>
      </c>
      <c r="C1027" t="str">
        <f t="shared" si="24"/>
        <v>Abwärme &lt; 60 °C</v>
      </c>
      <c r="D1027" t="s">
        <v>1416</v>
      </c>
      <c r="E1027" s="404" t="str">
        <f>'B-Bestandsanalyse'!$C$47</f>
        <v>MWh/a</v>
      </c>
      <c r="F1027" s="417" t="str">
        <f>'D-Zielszenario'!$E$182</f>
        <v>2035</v>
      </c>
      <c r="G1027" s="446" t="str">
        <f>IF('D-Zielszenario'!E194="","-",'D-Zielszenario'!E194)</f>
        <v>-</v>
      </c>
    </row>
    <row r="1028" spans="1:7">
      <c r="A1028" s="404" t="str">
        <f>'D-Zielszenario'!$B$179</f>
        <v>D.11</v>
      </c>
      <c r="B1028" s="404" t="str">
        <f>'B-Bestandsanalyse'!$C$92</f>
        <v>Endenergieverbrauch leitungsgebundene Wärme</v>
      </c>
      <c r="C1028" t="str">
        <f t="shared" si="24"/>
        <v>Abwärme 60 bis 110 °C</v>
      </c>
      <c r="D1028" t="s">
        <v>1416</v>
      </c>
      <c r="E1028" s="404" t="str">
        <f>'B-Bestandsanalyse'!$C$47</f>
        <v>MWh/a</v>
      </c>
      <c r="F1028" s="417" t="str">
        <f>'D-Zielszenario'!$E$182</f>
        <v>2035</v>
      </c>
      <c r="G1028" s="446" t="str">
        <f>IF('D-Zielszenario'!E195="","-",'D-Zielszenario'!E195)</f>
        <v>-</v>
      </c>
    </row>
    <row r="1029" spans="1:7">
      <c r="A1029" s="404" t="str">
        <f>'D-Zielszenario'!$B$179</f>
        <v>D.11</v>
      </c>
      <c r="B1029" s="404" t="str">
        <f>'B-Bestandsanalyse'!$C$92</f>
        <v>Endenergieverbrauch leitungsgebundene Wärme</v>
      </c>
      <c r="C1029" t="str">
        <f t="shared" si="24"/>
        <v>Abwärme &gt;= 110 °C</v>
      </c>
      <c r="D1029" t="s">
        <v>1416</v>
      </c>
      <c r="E1029" s="404" t="str">
        <f>'B-Bestandsanalyse'!$C$47</f>
        <v>MWh/a</v>
      </c>
      <c r="F1029" s="417" t="str">
        <f>'D-Zielszenario'!$E$182</f>
        <v>2035</v>
      </c>
      <c r="G1029" s="446" t="str">
        <f>IF('D-Zielszenario'!E196="","-",'D-Zielszenario'!E196)</f>
        <v>-</v>
      </c>
    </row>
    <row r="1030" spans="1:7">
      <c r="A1030" s="404" t="str">
        <f>'D-Zielszenario'!$B$179</f>
        <v>D.11</v>
      </c>
      <c r="B1030" s="404" t="str">
        <f>'B-Bestandsanalyse'!$C$92</f>
        <v>Endenergieverbrauch leitungsgebundene Wärme</v>
      </c>
      <c r="C1030" t="str">
        <f t="shared" si="24"/>
        <v>feste Biomasse (ohne Altholz)</v>
      </c>
      <c r="D1030" t="s">
        <v>1416</v>
      </c>
      <c r="E1030" s="404" t="str">
        <f>'B-Bestandsanalyse'!$C$47</f>
        <v>MWh/a</v>
      </c>
      <c r="F1030" s="417" t="str">
        <f>'D-Zielszenario'!$E$182</f>
        <v>2035</v>
      </c>
      <c r="G1030" s="446" t="str">
        <f>IF('D-Zielszenario'!E197="","-",'D-Zielszenario'!E197)</f>
        <v>-</v>
      </c>
    </row>
    <row r="1031" spans="1:7">
      <c r="A1031" s="404" t="str">
        <f>'D-Zielszenario'!$B$179</f>
        <v>D.11</v>
      </c>
      <c r="B1031" s="404" t="str">
        <f>'B-Bestandsanalyse'!$C$92</f>
        <v>Endenergieverbrauch leitungsgebundene Wärme</v>
      </c>
      <c r="C1031" t="str">
        <f t="shared" si="24"/>
        <v>Altholz</v>
      </c>
      <c r="D1031" t="s">
        <v>1416</v>
      </c>
      <c r="E1031" s="404" t="str">
        <f>'B-Bestandsanalyse'!$C$47</f>
        <v>MWh/a</v>
      </c>
      <c r="F1031" s="417" t="str">
        <f>'D-Zielszenario'!$E$182</f>
        <v>2035</v>
      </c>
      <c r="G1031" s="446" t="str">
        <f>IF('D-Zielszenario'!E198="","-",'D-Zielszenario'!E198)</f>
        <v>-</v>
      </c>
    </row>
    <row r="1032" spans="1:7">
      <c r="A1032" s="404" t="str">
        <f>'D-Zielszenario'!$B$179</f>
        <v>D.11</v>
      </c>
      <c r="B1032" s="404" t="str">
        <f>'B-Bestandsanalyse'!$C$92</f>
        <v>Endenergieverbrauch leitungsgebundene Wärme</v>
      </c>
      <c r="C1032" t="str">
        <f t="shared" si="24"/>
        <v>Biogas</v>
      </c>
      <c r="D1032" t="s">
        <v>1416</v>
      </c>
      <c r="E1032" s="404" t="str">
        <f>'B-Bestandsanalyse'!$C$47</f>
        <v>MWh/a</v>
      </c>
      <c r="F1032" s="417" t="str">
        <f>'D-Zielszenario'!$E$182</f>
        <v>2035</v>
      </c>
      <c r="G1032" s="446" t="str">
        <f>IF('D-Zielszenario'!E199="","-",'D-Zielszenario'!E199)</f>
        <v>-</v>
      </c>
    </row>
    <row r="1033" spans="1:7">
      <c r="A1033" s="404" t="str">
        <f>'D-Zielszenario'!$B$179</f>
        <v>D.11</v>
      </c>
      <c r="B1033" s="404" t="str">
        <f>'B-Bestandsanalyse'!$C$92</f>
        <v>Endenergieverbrauch leitungsgebundene Wärme</v>
      </c>
      <c r="C1033" t="str">
        <f t="shared" si="24"/>
        <v>Biomethan</v>
      </c>
      <c r="D1033" t="s">
        <v>1416</v>
      </c>
      <c r="E1033" s="404" t="str">
        <f>'B-Bestandsanalyse'!$C$47</f>
        <v>MWh/a</v>
      </c>
      <c r="F1033" s="417" t="str">
        <f>'D-Zielszenario'!$E$182</f>
        <v>2035</v>
      </c>
      <c r="G1033" s="446" t="str">
        <f>IF('D-Zielszenario'!E200="","-",'D-Zielszenario'!E200)</f>
        <v>-</v>
      </c>
    </row>
    <row r="1034" spans="1:7">
      <c r="A1034" s="404" t="str">
        <f>'D-Zielszenario'!$B$179</f>
        <v>D.11</v>
      </c>
      <c r="B1034" s="404" t="str">
        <f>'B-Bestandsanalyse'!$C$92</f>
        <v>Endenergieverbrauch leitungsgebundene Wärme</v>
      </c>
      <c r="C1034" t="str">
        <f t="shared" si="24"/>
        <v>Deponiegas</v>
      </c>
      <c r="D1034" t="s">
        <v>1416</v>
      </c>
      <c r="E1034" s="404" t="str">
        <f>'B-Bestandsanalyse'!$C$47</f>
        <v>MWh/a</v>
      </c>
      <c r="F1034" s="417" t="str">
        <f>'D-Zielszenario'!$E$182</f>
        <v>2035</v>
      </c>
      <c r="G1034" s="446" t="str">
        <f>IF('D-Zielszenario'!E201="","-",'D-Zielszenario'!E201)</f>
        <v>-</v>
      </c>
    </row>
    <row r="1035" spans="1:7">
      <c r="A1035" s="404" t="str">
        <f>'D-Zielszenario'!$B$179</f>
        <v>D.11</v>
      </c>
      <c r="B1035" s="404" t="str">
        <f>'B-Bestandsanalyse'!$C$92</f>
        <v>Endenergieverbrauch leitungsgebundene Wärme</v>
      </c>
      <c r="C1035" t="str">
        <f t="shared" si="24"/>
        <v>Klärgas</v>
      </c>
      <c r="D1035" t="s">
        <v>1416</v>
      </c>
      <c r="E1035" s="404" t="str">
        <f>'B-Bestandsanalyse'!$C$47</f>
        <v>MWh/a</v>
      </c>
      <c r="F1035" s="417" t="str">
        <f>'D-Zielszenario'!$E$182</f>
        <v>2035</v>
      </c>
      <c r="G1035" s="446" t="str">
        <f>IF('D-Zielszenario'!E202="","-",'D-Zielszenario'!E202)</f>
        <v>-</v>
      </c>
    </row>
    <row r="1036" spans="1:7">
      <c r="A1036" s="404" t="str">
        <f>'D-Zielszenario'!$B$179</f>
        <v>D.11</v>
      </c>
      <c r="B1036" s="404" t="str">
        <f>'B-Bestandsanalyse'!$C$92</f>
        <v>Endenergieverbrauch leitungsgebundene Wärme</v>
      </c>
      <c r="C1036" t="str">
        <f t="shared" si="24"/>
        <v>Flüssige Biomasse</v>
      </c>
      <c r="D1036" t="s">
        <v>1416</v>
      </c>
      <c r="E1036" s="404" t="str">
        <f>'B-Bestandsanalyse'!$C$47</f>
        <v>MWh/a</v>
      </c>
      <c r="F1036" s="417" t="str">
        <f>'D-Zielszenario'!$E$182</f>
        <v>2035</v>
      </c>
      <c r="G1036" s="446" t="str">
        <f>IF('D-Zielszenario'!E203="","-",'D-Zielszenario'!E203)</f>
        <v>-</v>
      </c>
    </row>
    <row r="1037" spans="1:7">
      <c r="A1037" s="404" t="str">
        <f>'D-Zielszenario'!$B$179</f>
        <v>D.11</v>
      </c>
      <c r="B1037" s="404" t="str">
        <f>'B-Bestandsanalyse'!$C$92</f>
        <v>Endenergieverbrauch leitungsgebundene Wärme</v>
      </c>
      <c r="C1037" t="str">
        <f t="shared" si="24"/>
        <v>Strom Wärmepumpe</v>
      </c>
      <c r="D1037" t="s">
        <v>1416</v>
      </c>
      <c r="E1037" s="404" t="str">
        <f>'B-Bestandsanalyse'!$C$47</f>
        <v>MWh/a</v>
      </c>
      <c r="F1037" s="417" t="str">
        <f>'D-Zielszenario'!$E$182</f>
        <v>2035</v>
      </c>
      <c r="G1037" s="446" t="str">
        <f>IF('D-Zielszenario'!E204="","-",'D-Zielszenario'!E204)</f>
        <v>-</v>
      </c>
    </row>
    <row r="1038" spans="1:7">
      <c r="A1038" s="404" t="str">
        <f>'D-Zielszenario'!$B$179</f>
        <v>D.11</v>
      </c>
      <c r="B1038" s="404" t="str">
        <f>'B-Bestandsanalyse'!$C$92</f>
        <v>Endenergieverbrauch leitungsgebundene Wärme</v>
      </c>
      <c r="C1038" t="str">
        <f t="shared" si="24"/>
        <v>Strom Direktheizung</v>
      </c>
      <c r="D1038" t="s">
        <v>1416</v>
      </c>
      <c r="E1038" s="404" t="str">
        <f>'B-Bestandsanalyse'!$C$47</f>
        <v>MWh/a</v>
      </c>
      <c r="F1038" s="417" t="str">
        <f>'D-Zielszenario'!$E$182</f>
        <v>2035</v>
      </c>
      <c r="G1038" s="446" t="str">
        <f>IF('D-Zielszenario'!E205="","-",'D-Zielszenario'!E205)</f>
        <v>-</v>
      </c>
    </row>
    <row r="1039" spans="1:7">
      <c r="A1039" s="404" t="str">
        <f>'D-Zielszenario'!$B$179</f>
        <v>D.11</v>
      </c>
      <c r="B1039" s="404" t="str">
        <f>'B-Bestandsanalyse'!$C$92</f>
        <v>Endenergieverbrauch leitungsgebundene Wärme</v>
      </c>
      <c r="C1039" t="str">
        <f t="shared" si="24"/>
        <v>Solarthermie Dach-Anlagen</v>
      </c>
      <c r="D1039" t="s">
        <v>1416</v>
      </c>
      <c r="E1039" s="404" t="str">
        <f>'B-Bestandsanalyse'!$C$47</f>
        <v>MWh/a</v>
      </c>
      <c r="F1039" s="417" t="str">
        <f>'D-Zielszenario'!$E$182</f>
        <v>2035</v>
      </c>
      <c r="G1039" s="446" t="str">
        <f>IF('D-Zielszenario'!E206="","-",'D-Zielszenario'!E206)</f>
        <v>-</v>
      </c>
    </row>
    <row r="1040" spans="1:7">
      <c r="A1040" s="404" t="str">
        <f>'D-Zielszenario'!$B$179</f>
        <v>D.11</v>
      </c>
      <c r="B1040" s="404" t="str">
        <f>'B-Bestandsanalyse'!$C$92</f>
        <v>Endenergieverbrauch leitungsgebundene Wärme</v>
      </c>
      <c r="C1040" t="str">
        <f t="shared" si="24"/>
        <v>Solarthermie Freiflächenanlagen</v>
      </c>
      <c r="D1040" t="s">
        <v>1416</v>
      </c>
      <c r="E1040" s="404" t="str">
        <f>'B-Bestandsanalyse'!$C$47</f>
        <v>MWh/a</v>
      </c>
      <c r="F1040" s="417" t="str">
        <f>'D-Zielszenario'!$E$182</f>
        <v>2035</v>
      </c>
      <c r="G1040" s="446" t="str">
        <f>IF('D-Zielszenario'!E207="","-",'D-Zielszenario'!E207)</f>
        <v>-</v>
      </c>
    </row>
    <row r="1041" spans="1:7">
      <c r="A1041" s="404" t="str">
        <f>'D-Zielszenario'!$B$179</f>
        <v>D.11</v>
      </c>
      <c r="B1041" s="404" t="str">
        <f>'B-Bestandsanalyse'!$C$92</f>
        <v>Endenergieverbrauch leitungsgebundene Wärme</v>
      </c>
      <c r="C1041" t="str">
        <f t="shared" si="24"/>
        <v>Oberflächennahe Geothermie</v>
      </c>
      <c r="D1041" t="s">
        <v>1416</v>
      </c>
      <c r="E1041" s="404" t="str">
        <f>'B-Bestandsanalyse'!$C$47</f>
        <v>MWh/a</v>
      </c>
      <c r="F1041" s="417" t="str">
        <f>'D-Zielszenario'!$E$182</f>
        <v>2035</v>
      </c>
      <c r="G1041" s="446" t="str">
        <f>IF('D-Zielszenario'!E208="","-",'D-Zielszenario'!E208)</f>
        <v>-</v>
      </c>
    </row>
    <row r="1042" spans="1:7">
      <c r="A1042" s="404" t="str">
        <f>'D-Zielszenario'!$B$179</f>
        <v>D.11</v>
      </c>
      <c r="B1042" s="404" t="str">
        <f>'B-Bestandsanalyse'!$C$92</f>
        <v>Endenergieverbrauch leitungsgebundene Wärme</v>
      </c>
      <c r="C1042" t="str">
        <f t="shared" si="24"/>
        <v>Tiefe Geothermie</v>
      </c>
      <c r="D1042" t="s">
        <v>1416</v>
      </c>
      <c r="E1042" s="404" t="str">
        <f>'B-Bestandsanalyse'!$C$47</f>
        <v>MWh/a</v>
      </c>
      <c r="F1042" s="417" t="str">
        <f>'D-Zielszenario'!$E$182</f>
        <v>2035</v>
      </c>
      <c r="G1042" s="446" t="str">
        <f>IF('D-Zielszenario'!E209="","-",'D-Zielszenario'!E209)</f>
        <v>-</v>
      </c>
    </row>
    <row r="1043" spans="1:7">
      <c r="A1043" s="404" t="str">
        <f>'D-Zielszenario'!$B$179</f>
        <v>D.11</v>
      </c>
      <c r="B1043" s="404" t="str">
        <f>'B-Bestandsanalyse'!$C$92</f>
        <v>Endenergieverbrauch leitungsgebundene Wärme</v>
      </c>
      <c r="C1043" t="str">
        <f t="shared" si="24"/>
        <v>Oberflächengewässern</v>
      </c>
      <c r="D1043" t="s">
        <v>1416</v>
      </c>
      <c r="E1043" s="404" t="str">
        <f>'B-Bestandsanalyse'!$C$47</f>
        <v>MWh/a</v>
      </c>
      <c r="F1043" s="417" t="str">
        <f>'D-Zielszenario'!$E$182</f>
        <v>2035</v>
      </c>
      <c r="G1043" s="446" t="str">
        <f>IF('D-Zielszenario'!E210="","-",'D-Zielszenario'!E210)</f>
        <v>-</v>
      </c>
    </row>
    <row r="1044" spans="1:7">
      <c r="A1044" s="404" t="str">
        <f>'D-Zielszenario'!$B$179</f>
        <v>D.11</v>
      </c>
      <c r="B1044" s="404" t="str">
        <f>'B-Bestandsanalyse'!$C$92</f>
        <v>Endenergieverbrauch leitungsgebundene Wärme</v>
      </c>
      <c r="C1044" t="str">
        <f t="shared" si="24"/>
        <v>Grubenwasser</v>
      </c>
      <c r="D1044" t="s">
        <v>1416</v>
      </c>
      <c r="E1044" s="404" t="str">
        <f>'B-Bestandsanalyse'!$C$47</f>
        <v>MWh/a</v>
      </c>
      <c r="F1044" s="417" t="str">
        <f>'D-Zielszenario'!$E$182</f>
        <v>2035</v>
      </c>
      <c r="G1044" s="446" t="str">
        <f>IF('D-Zielszenario'!E211="","-",'D-Zielszenario'!E211)</f>
        <v>-</v>
      </c>
    </row>
    <row r="1045" spans="1:7">
      <c r="A1045" s="404" t="str">
        <f>'D-Zielszenario'!$B$179</f>
        <v>D.11</v>
      </c>
      <c r="B1045" s="404" t="str">
        <f>'B-Bestandsanalyse'!$C$92</f>
        <v>Endenergieverbrauch leitungsgebundene Wärme</v>
      </c>
      <c r="C1045" t="str">
        <f t="shared" si="24"/>
        <v>Luft</v>
      </c>
      <c r="D1045" t="s">
        <v>1416</v>
      </c>
      <c r="E1045" s="404" t="str">
        <f>'B-Bestandsanalyse'!$C$47</f>
        <v>MWh/a</v>
      </c>
      <c r="F1045" s="417" t="str">
        <f>'D-Zielszenario'!$E$182</f>
        <v>2035</v>
      </c>
      <c r="G1045" s="446" t="str">
        <f>IF('D-Zielszenario'!E212="","-",'D-Zielszenario'!E212)</f>
        <v>-</v>
      </c>
    </row>
    <row r="1046" spans="1:7">
      <c r="A1046" s="404" t="str">
        <f>'D-Zielszenario'!$B$179</f>
        <v>D.11</v>
      </c>
      <c r="B1046" s="404" t="str">
        <f>'B-Bestandsanalyse'!$C$92</f>
        <v>Endenergieverbrauch leitungsgebundene Wärme</v>
      </c>
      <c r="C1046" t="str">
        <f t="shared" si="24"/>
        <v>Abwasser</v>
      </c>
      <c r="D1046" t="s">
        <v>1416</v>
      </c>
      <c r="E1046" s="404" t="str">
        <f>'B-Bestandsanalyse'!$C$47</f>
        <v>MWh/a</v>
      </c>
      <c r="F1046" s="417" t="str">
        <f>'D-Zielszenario'!$E$182</f>
        <v>2035</v>
      </c>
      <c r="G1046" s="446" t="str">
        <f>IF('D-Zielszenario'!E213="","-",'D-Zielszenario'!E213)</f>
        <v>-</v>
      </c>
    </row>
    <row r="1047" spans="1:7">
      <c r="A1047" s="404" t="str">
        <f>'D-Zielszenario'!$B$179</f>
        <v>D.11</v>
      </c>
      <c r="B1047" s="404" t="str">
        <f>'B-Bestandsanalyse'!$C$92</f>
        <v>Endenergieverbrauch leitungsgebundene Wärme</v>
      </c>
      <c r="C1047" t="str">
        <f t="shared" si="24"/>
        <v>Sonstige fossile Brennstoffe</v>
      </c>
      <c r="D1047" t="s">
        <v>1416</v>
      </c>
      <c r="E1047" s="404" t="str">
        <f>'B-Bestandsanalyse'!$C$47</f>
        <v>MWh/a</v>
      </c>
      <c r="F1047" s="417" t="str">
        <f>'D-Zielszenario'!$E$182</f>
        <v>2035</v>
      </c>
      <c r="G1047" s="446" t="str">
        <f>IF('D-Zielszenario'!E214="","-",'D-Zielszenario'!E214)</f>
        <v>-</v>
      </c>
    </row>
    <row r="1048" spans="1:7">
      <c r="A1048" s="404" t="str">
        <f>'D-Zielszenario'!$B$179</f>
        <v>D.11</v>
      </c>
      <c r="B1048" s="404" t="str">
        <f>'B-Bestandsanalyse'!$C$92</f>
        <v>Endenergieverbrauch leitungsgebundene Wärme</v>
      </c>
      <c r="C1048" t="str">
        <f t="shared" si="24"/>
        <v>Sonstige erneuerbare Energien</v>
      </c>
      <c r="D1048" t="s">
        <v>1416</v>
      </c>
      <c r="E1048" s="404" t="str">
        <f>'B-Bestandsanalyse'!$C$47</f>
        <v>MWh/a</v>
      </c>
      <c r="F1048" s="417" t="str">
        <f>'D-Zielszenario'!$E$182</f>
        <v>2035</v>
      </c>
      <c r="G1048" s="446" t="str">
        <f>IF('D-Zielszenario'!E215="","-",'D-Zielszenario'!E215)</f>
        <v>-</v>
      </c>
    </row>
    <row r="1049" spans="1:7">
      <c r="A1049" s="404" t="str">
        <f>'D-Zielszenario'!$B$179</f>
        <v>D.11</v>
      </c>
      <c r="B1049" s="404" t="str">
        <f>'B-Bestandsanalyse'!$C$92</f>
        <v>Endenergieverbrauch leitungsgebundene Wärme</v>
      </c>
      <c r="D1049" t="s">
        <v>1416</v>
      </c>
      <c r="E1049" s="404" t="str">
        <f>'B-Bestandsanalyse'!$C$47</f>
        <v>MWh/a</v>
      </c>
      <c r="F1049" s="417" t="str">
        <f>'D-Zielszenario'!$E$182</f>
        <v>2035</v>
      </c>
      <c r="G1049" s="446">
        <f>IF('D-Zielszenario'!E216="","-",'D-Zielszenario'!E216)</f>
        <v>0</v>
      </c>
    </row>
    <row r="1050" spans="1:7">
      <c r="A1050" s="404" t="str">
        <f>'D-Zielszenario'!$B$179</f>
        <v>D.11</v>
      </c>
      <c r="B1050" s="404" t="str">
        <f>'B-Bestandsanalyse'!$C$92</f>
        <v>Endenergieverbrauch leitungsgebundene Wärme</v>
      </c>
      <c r="C1050" t="str">
        <f t="shared" ref="C1050:C1081" si="25">C984</f>
        <v>Braunkohle</v>
      </c>
      <c r="D1050" t="s">
        <v>1416</v>
      </c>
      <c r="E1050" s="404" t="str">
        <f>'B-Bestandsanalyse'!$C$47</f>
        <v>MWh/a</v>
      </c>
      <c r="F1050" s="417" t="str">
        <f>'D-Zielszenario'!$F$182</f>
        <v>2040</v>
      </c>
      <c r="G1050" s="446" t="str">
        <f>IF('D-Zielszenario'!F184="","-",'D-Zielszenario'!F184)</f>
        <v>-</v>
      </c>
    </row>
    <row r="1051" spans="1:7">
      <c r="A1051" s="404" t="str">
        <f>'D-Zielszenario'!$B$179</f>
        <v>D.11</v>
      </c>
      <c r="B1051" s="404" t="str">
        <f>'B-Bestandsanalyse'!$C$92</f>
        <v>Endenergieverbrauch leitungsgebundene Wärme</v>
      </c>
      <c r="C1051" t="str">
        <f t="shared" si="25"/>
        <v>Steinkohle</v>
      </c>
      <c r="D1051" t="s">
        <v>1416</v>
      </c>
      <c r="E1051" s="404" t="str">
        <f>'B-Bestandsanalyse'!$C$47</f>
        <v>MWh/a</v>
      </c>
      <c r="F1051" s="417" t="str">
        <f>'D-Zielszenario'!$F$182</f>
        <v>2040</v>
      </c>
      <c r="G1051" s="446" t="str">
        <f>IF('D-Zielszenario'!F185="","-",'D-Zielszenario'!F185)</f>
        <v>-</v>
      </c>
    </row>
    <row r="1052" spans="1:7">
      <c r="A1052" s="404" t="str">
        <f>'D-Zielszenario'!$B$179</f>
        <v>D.11</v>
      </c>
      <c r="B1052" s="404" t="str">
        <f>'B-Bestandsanalyse'!$C$92</f>
        <v>Endenergieverbrauch leitungsgebundene Wärme</v>
      </c>
      <c r="C1052" t="str">
        <f t="shared" si="25"/>
        <v>Erdgas</v>
      </c>
      <c r="D1052" t="s">
        <v>1416</v>
      </c>
      <c r="E1052" s="404" t="str">
        <f>'B-Bestandsanalyse'!$C$47</f>
        <v>MWh/a</v>
      </c>
      <c r="F1052" s="417" t="str">
        <f>'D-Zielszenario'!$F$182</f>
        <v>2040</v>
      </c>
      <c r="G1052" s="446" t="str">
        <f>IF('D-Zielszenario'!F186="","-",'D-Zielszenario'!F186)</f>
        <v>-</v>
      </c>
    </row>
    <row r="1053" spans="1:7">
      <c r="A1053" s="404" t="str">
        <f>'D-Zielszenario'!$B$179</f>
        <v>D.11</v>
      </c>
      <c r="B1053" s="404" t="str">
        <f>'B-Bestandsanalyse'!$C$92</f>
        <v>Endenergieverbrauch leitungsgebundene Wärme</v>
      </c>
      <c r="C1053" t="str">
        <f t="shared" si="25"/>
        <v>Flüssiggas</v>
      </c>
      <c r="D1053" t="s">
        <v>1416</v>
      </c>
      <c r="E1053" s="404" t="str">
        <f>'B-Bestandsanalyse'!$C$47</f>
        <v>MWh/a</v>
      </c>
      <c r="F1053" s="417" t="str">
        <f>'D-Zielszenario'!$F$182</f>
        <v>2040</v>
      </c>
      <c r="G1053" s="446" t="str">
        <f>IF('D-Zielszenario'!F187="","-",'D-Zielszenario'!F187)</f>
        <v>-</v>
      </c>
    </row>
    <row r="1054" spans="1:7">
      <c r="A1054" s="404" t="str">
        <f>'D-Zielszenario'!$B$179</f>
        <v>D.11</v>
      </c>
      <c r="B1054" s="404" t="str">
        <f>'B-Bestandsanalyse'!$C$92</f>
        <v>Endenergieverbrauch leitungsgebundene Wärme</v>
      </c>
      <c r="C1054" t="str">
        <f t="shared" si="25"/>
        <v>Heizöl</v>
      </c>
      <c r="D1054" t="s">
        <v>1416</v>
      </c>
      <c r="E1054" s="404" t="str">
        <f>'B-Bestandsanalyse'!$C$47</f>
        <v>MWh/a</v>
      </c>
      <c r="F1054" s="417" t="str">
        <f>'D-Zielszenario'!$F$182</f>
        <v>2040</v>
      </c>
      <c r="G1054" s="446" t="str">
        <f>IF('D-Zielszenario'!F188="","-",'D-Zielszenario'!F188)</f>
        <v>-</v>
      </c>
    </row>
    <row r="1055" spans="1:7">
      <c r="A1055" s="404" t="str">
        <f>'D-Zielszenario'!$B$179</f>
        <v>D.11</v>
      </c>
      <c r="B1055" s="404" t="str">
        <f>'B-Bestandsanalyse'!$C$92</f>
        <v>Endenergieverbrauch leitungsgebundene Wärme</v>
      </c>
      <c r="C1055" t="str">
        <f t="shared" si="25"/>
        <v>Wasserstoff</v>
      </c>
      <c r="D1055" t="s">
        <v>1416</v>
      </c>
      <c r="E1055" s="404" t="str">
        <f>'B-Bestandsanalyse'!$C$47</f>
        <v>MWh/a</v>
      </c>
      <c r="F1055" s="417" t="str">
        <f>'D-Zielszenario'!$F$182</f>
        <v>2040</v>
      </c>
      <c r="G1055" s="446" t="str">
        <f>IF('D-Zielszenario'!F189="","-",'D-Zielszenario'!F189)</f>
        <v>-</v>
      </c>
    </row>
    <row r="1056" spans="1:7">
      <c r="A1056" s="404" t="str">
        <f>'D-Zielszenario'!$B$179</f>
        <v>D.11</v>
      </c>
      <c r="B1056" s="404" t="str">
        <f>'B-Bestandsanalyse'!$C$92</f>
        <v>Endenergieverbrauch leitungsgebundene Wärme</v>
      </c>
      <c r="C1056" t="str">
        <f t="shared" si="25"/>
        <v>Wasserstoffderivate</v>
      </c>
      <c r="D1056" t="s">
        <v>1416</v>
      </c>
      <c r="E1056" s="404" t="str">
        <f>'B-Bestandsanalyse'!$C$47</f>
        <v>MWh/a</v>
      </c>
      <c r="F1056" s="417" t="str">
        <f>'D-Zielszenario'!$F$182</f>
        <v>2040</v>
      </c>
      <c r="G1056" s="446" t="str">
        <f>IF('D-Zielszenario'!F190="","-",'D-Zielszenario'!F190)</f>
        <v>-</v>
      </c>
    </row>
    <row r="1057" spans="1:7">
      <c r="A1057" s="404" t="str">
        <f>'D-Zielszenario'!$B$179</f>
        <v>D.11</v>
      </c>
      <c r="B1057" s="404" t="str">
        <f>'B-Bestandsanalyse'!$C$92</f>
        <v>Endenergieverbrauch leitungsgebundene Wärme</v>
      </c>
      <c r="C1057" t="str">
        <f t="shared" si="25"/>
        <v>Grubengas</v>
      </c>
      <c r="D1057" t="s">
        <v>1416</v>
      </c>
      <c r="E1057" s="404" t="str">
        <f>'B-Bestandsanalyse'!$C$47</f>
        <v>MWh/a</v>
      </c>
      <c r="F1057" s="417" t="str">
        <f>'D-Zielszenario'!$F$182</f>
        <v>2040</v>
      </c>
      <c r="G1057" s="446" t="str">
        <f>IF('D-Zielszenario'!F191="","-",'D-Zielszenario'!F191)</f>
        <v>-</v>
      </c>
    </row>
    <row r="1058" spans="1:7">
      <c r="A1058" s="404" t="str">
        <f>'D-Zielszenario'!$B$179</f>
        <v>D.11</v>
      </c>
      <c r="B1058" s="404" t="str">
        <f>'B-Bestandsanalyse'!$C$92</f>
        <v>Endenergieverbrauch leitungsgebundene Wärme</v>
      </c>
      <c r="C1058" t="str">
        <f t="shared" si="25"/>
        <v>Nicht biogener Abfall</v>
      </c>
      <c r="D1058" t="s">
        <v>1416</v>
      </c>
      <c r="E1058" s="404" t="str">
        <f>'B-Bestandsanalyse'!$C$47</f>
        <v>MWh/a</v>
      </c>
      <c r="F1058" s="417" t="str">
        <f>'D-Zielszenario'!$F$182</f>
        <v>2040</v>
      </c>
      <c r="G1058" s="446" t="str">
        <f>IF('D-Zielszenario'!F192="","-",'D-Zielszenario'!F192)</f>
        <v>-</v>
      </c>
    </row>
    <row r="1059" spans="1:7">
      <c r="A1059" s="404" t="str">
        <f>'D-Zielszenario'!$B$179</f>
        <v>D.11</v>
      </c>
      <c r="B1059" s="404" t="str">
        <f>'B-Bestandsanalyse'!$C$92</f>
        <v>Endenergieverbrauch leitungsgebundene Wärme</v>
      </c>
      <c r="C1059" t="str">
        <f t="shared" si="25"/>
        <v>Biogener Abfall</v>
      </c>
      <c r="D1059" t="s">
        <v>1416</v>
      </c>
      <c r="E1059" s="404" t="str">
        <f>'B-Bestandsanalyse'!$C$47</f>
        <v>MWh/a</v>
      </c>
      <c r="F1059" s="417" t="str">
        <f>'D-Zielszenario'!$F$182</f>
        <v>2040</v>
      </c>
      <c r="G1059" s="446" t="str">
        <f>IF('D-Zielszenario'!F193="","-",'D-Zielszenario'!F193)</f>
        <v>-</v>
      </c>
    </row>
    <row r="1060" spans="1:7">
      <c r="A1060" s="404" t="str">
        <f>'D-Zielszenario'!$B$179</f>
        <v>D.11</v>
      </c>
      <c r="B1060" s="404" t="str">
        <f>'B-Bestandsanalyse'!$C$92</f>
        <v>Endenergieverbrauch leitungsgebundene Wärme</v>
      </c>
      <c r="C1060" t="str">
        <f t="shared" si="25"/>
        <v>Abwärme &lt; 60 °C</v>
      </c>
      <c r="D1060" t="s">
        <v>1416</v>
      </c>
      <c r="E1060" s="404" t="str">
        <f>'B-Bestandsanalyse'!$C$47</f>
        <v>MWh/a</v>
      </c>
      <c r="F1060" s="417" t="str">
        <f>'D-Zielszenario'!$F$182</f>
        <v>2040</v>
      </c>
      <c r="G1060" s="446" t="str">
        <f>IF('D-Zielszenario'!F194="","-",'D-Zielszenario'!F194)</f>
        <v>-</v>
      </c>
    </row>
    <row r="1061" spans="1:7">
      <c r="A1061" s="404" t="str">
        <f>'D-Zielszenario'!$B$179</f>
        <v>D.11</v>
      </c>
      <c r="B1061" s="404" t="str">
        <f>'B-Bestandsanalyse'!$C$92</f>
        <v>Endenergieverbrauch leitungsgebundene Wärme</v>
      </c>
      <c r="C1061" t="str">
        <f t="shared" si="25"/>
        <v>Abwärme 60 bis 110 °C</v>
      </c>
      <c r="D1061" t="s">
        <v>1416</v>
      </c>
      <c r="E1061" s="404" t="str">
        <f>'B-Bestandsanalyse'!$C$47</f>
        <v>MWh/a</v>
      </c>
      <c r="F1061" s="417" t="str">
        <f>'D-Zielszenario'!$F$182</f>
        <v>2040</v>
      </c>
      <c r="G1061" s="446" t="str">
        <f>IF('D-Zielszenario'!F195="","-",'D-Zielszenario'!F195)</f>
        <v>-</v>
      </c>
    </row>
    <row r="1062" spans="1:7">
      <c r="A1062" s="404" t="str">
        <f>'D-Zielszenario'!$B$179</f>
        <v>D.11</v>
      </c>
      <c r="B1062" s="404" t="str">
        <f>'B-Bestandsanalyse'!$C$92</f>
        <v>Endenergieverbrauch leitungsgebundene Wärme</v>
      </c>
      <c r="C1062" t="str">
        <f t="shared" si="25"/>
        <v>Abwärme &gt;= 110 °C</v>
      </c>
      <c r="D1062" t="s">
        <v>1416</v>
      </c>
      <c r="E1062" s="404" t="str">
        <f>'B-Bestandsanalyse'!$C$47</f>
        <v>MWh/a</v>
      </c>
      <c r="F1062" s="417" t="str">
        <f>'D-Zielszenario'!$F$182</f>
        <v>2040</v>
      </c>
      <c r="G1062" s="446" t="str">
        <f>IF('D-Zielszenario'!F196="","-",'D-Zielszenario'!F196)</f>
        <v>-</v>
      </c>
    </row>
    <row r="1063" spans="1:7">
      <c r="A1063" s="404" t="str">
        <f>'D-Zielszenario'!$B$179</f>
        <v>D.11</v>
      </c>
      <c r="B1063" s="404" t="str">
        <f>'B-Bestandsanalyse'!$C$92</f>
        <v>Endenergieverbrauch leitungsgebundene Wärme</v>
      </c>
      <c r="C1063" t="str">
        <f t="shared" si="25"/>
        <v>feste Biomasse (ohne Altholz)</v>
      </c>
      <c r="D1063" t="s">
        <v>1416</v>
      </c>
      <c r="E1063" s="404" t="str">
        <f>'B-Bestandsanalyse'!$C$47</f>
        <v>MWh/a</v>
      </c>
      <c r="F1063" s="417" t="str">
        <f>'D-Zielszenario'!$F$182</f>
        <v>2040</v>
      </c>
      <c r="G1063" s="446" t="str">
        <f>IF('D-Zielszenario'!F197="","-",'D-Zielszenario'!F197)</f>
        <v>-</v>
      </c>
    </row>
    <row r="1064" spans="1:7">
      <c r="A1064" s="404" t="str">
        <f>'D-Zielszenario'!$B$179</f>
        <v>D.11</v>
      </c>
      <c r="B1064" s="404" t="str">
        <f>'B-Bestandsanalyse'!$C$92</f>
        <v>Endenergieverbrauch leitungsgebundene Wärme</v>
      </c>
      <c r="C1064" t="str">
        <f t="shared" si="25"/>
        <v>Altholz</v>
      </c>
      <c r="D1064" t="s">
        <v>1416</v>
      </c>
      <c r="E1064" s="404" t="str">
        <f>'B-Bestandsanalyse'!$C$47</f>
        <v>MWh/a</v>
      </c>
      <c r="F1064" s="417" t="str">
        <f>'D-Zielszenario'!$F$182</f>
        <v>2040</v>
      </c>
      <c r="G1064" s="446" t="str">
        <f>IF('D-Zielszenario'!F198="","-",'D-Zielszenario'!F198)</f>
        <v>-</v>
      </c>
    </row>
    <row r="1065" spans="1:7">
      <c r="A1065" s="404" t="str">
        <f>'D-Zielszenario'!$B$179</f>
        <v>D.11</v>
      </c>
      <c r="B1065" s="404" t="str">
        <f>'B-Bestandsanalyse'!$C$92</f>
        <v>Endenergieverbrauch leitungsgebundene Wärme</v>
      </c>
      <c r="C1065" t="str">
        <f t="shared" si="25"/>
        <v>Biogas</v>
      </c>
      <c r="D1065" t="s">
        <v>1416</v>
      </c>
      <c r="E1065" s="404" t="str">
        <f>'B-Bestandsanalyse'!$C$47</f>
        <v>MWh/a</v>
      </c>
      <c r="F1065" s="417" t="str">
        <f>'D-Zielszenario'!$F$182</f>
        <v>2040</v>
      </c>
      <c r="G1065" s="446" t="str">
        <f>IF('D-Zielszenario'!F199="","-",'D-Zielszenario'!F199)</f>
        <v>-</v>
      </c>
    </row>
    <row r="1066" spans="1:7">
      <c r="A1066" s="404" t="str">
        <f>'D-Zielszenario'!$B$179</f>
        <v>D.11</v>
      </c>
      <c r="B1066" s="404" t="str">
        <f>'B-Bestandsanalyse'!$C$92</f>
        <v>Endenergieverbrauch leitungsgebundene Wärme</v>
      </c>
      <c r="C1066" t="str">
        <f t="shared" si="25"/>
        <v>Biomethan</v>
      </c>
      <c r="D1066" t="s">
        <v>1416</v>
      </c>
      <c r="E1066" s="404" t="str">
        <f>'B-Bestandsanalyse'!$C$47</f>
        <v>MWh/a</v>
      </c>
      <c r="F1066" s="417" t="str">
        <f>'D-Zielszenario'!$F$182</f>
        <v>2040</v>
      </c>
      <c r="G1066" s="446" t="str">
        <f>IF('D-Zielszenario'!F200="","-",'D-Zielszenario'!F200)</f>
        <v>-</v>
      </c>
    </row>
    <row r="1067" spans="1:7">
      <c r="A1067" s="404" t="str">
        <f>'D-Zielszenario'!$B$179</f>
        <v>D.11</v>
      </c>
      <c r="B1067" s="404" t="str">
        <f>'B-Bestandsanalyse'!$C$92</f>
        <v>Endenergieverbrauch leitungsgebundene Wärme</v>
      </c>
      <c r="C1067" t="str">
        <f t="shared" si="25"/>
        <v>Deponiegas</v>
      </c>
      <c r="D1067" t="s">
        <v>1416</v>
      </c>
      <c r="E1067" s="404" t="str">
        <f>'B-Bestandsanalyse'!$C$47</f>
        <v>MWh/a</v>
      </c>
      <c r="F1067" s="417" t="str">
        <f>'D-Zielszenario'!$F$182</f>
        <v>2040</v>
      </c>
      <c r="G1067" s="446" t="str">
        <f>IF('D-Zielszenario'!F201="","-",'D-Zielszenario'!F201)</f>
        <v>-</v>
      </c>
    </row>
    <row r="1068" spans="1:7">
      <c r="A1068" s="404" t="str">
        <f>'D-Zielszenario'!$B$179</f>
        <v>D.11</v>
      </c>
      <c r="B1068" s="404" t="str">
        <f>'B-Bestandsanalyse'!$C$92</f>
        <v>Endenergieverbrauch leitungsgebundene Wärme</v>
      </c>
      <c r="C1068" t="str">
        <f t="shared" si="25"/>
        <v>Klärgas</v>
      </c>
      <c r="D1068" t="s">
        <v>1416</v>
      </c>
      <c r="E1068" s="404" t="str">
        <f>'B-Bestandsanalyse'!$C$47</f>
        <v>MWh/a</v>
      </c>
      <c r="F1068" s="417" t="str">
        <f>'D-Zielszenario'!$F$182</f>
        <v>2040</v>
      </c>
      <c r="G1068" s="446" t="str">
        <f>IF('D-Zielszenario'!F202="","-",'D-Zielszenario'!F202)</f>
        <v>-</v>
      </c>
    </row>
    <row r="1069" spans="1:7">
      <c r="A1069" s="404" t="str">
        <f>'D-Zielszenario'!$B$179</f>
        <v>D.11</v>
      </c>
      <c r="B1069" s="404" t="str">
        <f>'B-Bestandsanalyse'!$C$92</f>
        <v>Endenergieverbrauch leitungsgebundene Wärme</v>
      </c>
      <c r="C1069" t="str">
        <f t="shared" si="25"/>
        <v>Flüssige Biomasse</v>
      </c>
      <c r="D1069" t="s">
        <v>1416</v>
      </c>
      <c r="E1069" s="404" t="str">
        <f>'B-Bestandsanalyse'!$C$47</f>
        <v>MWh/a</v>
      </c>
      <c r="F1069" s="417" t="str">
        <f>'D-Zielszenario'!$F$182</f>
        <v>2040</v>
      </c>
      <c r="G1069" s="446" t="str">
        <f>IF('D-Zielszenario'!F203="","-",'D-Zielszenario'!F203)</f>
        <v>-</v>
      </c>
    </row>
    <row r="1070" spans="1:7">
      <c r="A1070" s="404" t="str">
        <f>'D-Zielszenario'!$B$179</f>
        <v>D.11</v>
      </c>
      <c r="B1070" s="404" t="str">
        <f>'B-Bestandsanalyse'!$C$92</f>
        <v>Endenergieverbrauch leitungsgebundene Wärme</v>
      </c>
      <c r="C1070" t="str">
        <f t="shared" si="25"/>
        <v>Strom Wärmepumpe</v>
      </c>
      <c r="D1070" t="s">
        <v>1416</v>
      </c>
      <c r="E1070" s="404" t="str">
        <f>'B-Bestandsanalyse'!$C$47</f>
        <v>MWh/a</v>
      </c>
      <c r="F1070" s="417" t="str">
        <f>'D-Zielszenario'!$F$182</f>
        <v>2040</v>
      </c>
      <c r="G1070" s="446" t="str">
        <f>IF('D-Zielszenario'!F204="","-",'D-Zielszenario'!F204)</f>
        <v>-</v>
      </c>
    </row>
    <row r="1071" spans="1:7">
      <c r="A1071" s="404" t="str">
        <f>'D-Zielszenario'!$B$179</f>
        <v>D.11</v>
      </c>
      <c r="B1071" s="404" t="str">
        <f>'B-Bestandsanalyse'!$C$92</f>
        <v>Endenergieverbrauch leitungsgebundene Wärme</v>
      </c>
      <c r="C1071" t="str">
        <f t="shared" si="25"/>
        <v>Strom Direktheizung</v>
      </c>
      <c r="D1071" t="s">
        <v>1416</v>
      </c>
      <c r="E1071" s="404" t="str">
        <f>'B-Bestandsanalyse'!$C$47</f>
        <v>MWh/a</v>
      </c>
      <c r="F1071" s="417" t="str">
        <f>'D-Zielszenario'!$F$182</f>
        <v>2040</v>
      </c>
      <c r="G1071" s="446" t="str">
        <f>IF('D-Zielszenario'!F205="","-",'D-Zielszenario'!F205)</f>
        <v>-</v>
      </c>
    </row>
    <row r="1072" spans="1:7">
      <c r="A1072" s="404" t="str">
        <f>'D-Zielszenario'!$B$179</f>
        <v>D.11</v>
      </c>
      <c r="B1072" s="404" t="str">
        <f>'B-Bestandsanalyse'!$C$92</f>
        <v>Endenergieverbrauch leitungsgebundene Wärme</v>
      </c>
      <c r="C1072" t="str">
        <f t="shared" si="25"/>
        <v>Solarthermie Dach-Anlagen</v>
      </c>
      <c r="D1072" t="s">
        <v>1416</v>
      </c>
      <c r="E1072" s="404" t="str">
        <f>'B-Bestandsanalyse'!$C$47</f>
        <v>MWh/a</v>
      </c>
      <c r="F1072" s="417" t="str">
        <f>'D-Zielszenario'!$F$182</f>
        <v>2040</v>
      </c>
      <c r="G1072" s="446" t="str">
        <f>IF('D-Zielszenario'!F206="","-",'D-Zielszenario'!F206)</f>
        <v>-</v>
      </c>
    </row>
    <row r="1073" spans="1:7">
      <c r="A1073" s="404" t="str">
        <f>'D-Zielszenario'!$B$179</f>
        <v>D.11</v>
      </c>
      <c r="B1073" s="404" t="str">
        <f>'B-Bestandsanalyse'!$C$92</f>
        <v>Endenergieverbrauch leitungsgebundene Wärme</v>
      </c>
      <c r="C1073" t="str">
        <f t="shared" si="25"/>
        <v>Solarthermie Freiflächenanlagen</v>
      </c>
      <c r="D1073" t="s">
        <v>1416</v>
      </c>
      <c r="E1073" s="404" t="str">
        <f>'B-Bestandsanalyse'!$C$47</f>
        <v>MWh/a</v>
      </c>
      <c r="F1073" s="417" t="str">
        <f>'D-Zielszenario'!$F$182</f>
        <v>2040</v>
      </c>
      <c r="G1073" s="446" t="str">
        <f>IF('D-Zielszenario'!F207="","-",'D-Zielszenario'!F207)</f>
        <v>-</v>
      </c>
    </row>
    <row r="1074" spans="1:7">
      <c r="A1074" s="404" t="str">
        <f>'D-Zielszenario'!$B$179</f>
        <v>D.11</v>
      </c>
      <c r="B1074" s="404" t="str">
        <f>'B-Bestandsanalyse'!$C$92</f>
        <v>Endenergieverbrauch leitungsgebundene Wärme</v>
      </c>
      <c r="C1074" t="str">
        <f t="shared" si="25"/>
        <v>Oberflächennahe Geothermie</v>
      </c>
      <c r="D1074" t="s">
        <v>1416</v>
      </c>
      <c r="E1074" s="404" t="str">
        <f>'B-Bestandsanalyse'!$C$47</f>
        <v>MWh/a</v>
      </c>
      <c r="F1074" s="417" t="str">
        <f>'D-Zielszenario'!$F$182</f>
        <v>2040</v>
      </c>
      <c r="G1074" s="446" t="str">
        <f>IF('D-Zielszenario'!F208="","-",'D-Zielszenario'!F208)</f>
        <v>-</v>
      </c>
    </row>
    <row r="1075" spans="1:7">
      <c r="A1075" s="404" t="str">
        <f>'D-Zielszenario'!$B$179</f>
        <v>D.11</v>
      </c>
      <c r="B1075" s="404" t="str">
        <f>'B-Bestandsanalyse'!$C$92</f>
        <v>Endenergieverbrauch leitungsgebundene Wärme</v>
      </c>
      <c r="C1075" t="str">
        <f t="shared" si="25"/>
        <v>Tiefe Geothermie</v>
      </c>
      <c r="D1075" t="s">
        <v>1416</v>
      </c>
      <c r="E1075" s="404" t="str">
        <f>'B-Bestandsanalyse'!$C$47</f>
        <v>MWh/a</v>
      </c>
      <c r="F1075" s="417" t="str">
        <f>'D-Zielszenario'!$F$182</f>
        <v>2040</v>
      </c>
      <c r="G1075" s="446" t="str">
        <f>IF('D-Zielszenario'!F209="","-",'D-Zielszenario'!F209)</f>
        <v>-</v>
      </c>
    </row>
    <row r="1076" spans="1:7">
      <c r="A1076" s="404" t="str">
        <f>'D-Zielszenario'!$B$179</f>
        <v>D.11</v>
      </c>
      <c r="B1076" s="404" t="str">
        <f>'B-Bestandsanalyse'!$C$92</f>
        <v>Endenergieverbrauch leitungsgebundene Wärme</v>
      </c>
      <c r="C1076" t="str">
        <f t="shared" si="25"/>
        <v>Oberflächengewässern</v>
      </c>
      <c r="D1076" t="s">
        <v>1416</v>
      </c>
      <c r="E1076" s="404" t="str">
        <f>'B-Bestandsanalyse'!$C$47</f>
        <v>MWh/a</v>
      </c>
      <c r="F1076" s="417" t="str">
        <f>'D-Zielszenario'!$F$182</f>
        <v>2040</v>
      </c>
      <c r="G1076" s="446" t="str">
        <f>IF('D-Zielszenario'!F210="","-",'D-Zielszenario'!F210)</f>
        <v>-</v>
      </c>
    </row>
    <row r="1077" spans="1:7">
      <c r="A1077" s="404" t="str">
        <f>'D-Zielszenario'!$B$179</f>
        <v>D.11</v>
      </c>
      <c r="B1077" s="404" t="str">
        <f>'B-Bestandsanalyse'!$C$92</f>
        <v>Endenergieverbrauch leitungsgebundene Wärme</v>
      </c>
      <c r="C1077" t="str">
        <f t="shared" si="25"/>
        <v>Grubenwasser</v>
      </c>
      <c r="D1077" t="s">
        <v>1416</v>
      </c>
      <c r="E1077" s="404" t="str">
        <f>'B-Bestandsanalyse'!$C$47</f>
        <v>MWh/a</v>
      </c>
      <c r="F1077" s="417" t="str">
        <f>'D-Zielszenario'!$F$182</f>
        <v>2040</v>
      </c>
      <c r="G1077" s="446" t="str">
        <f>IF('D-Zielszenario'!F211="","-",'D-Zielszenario'!F211)</f>
        <v>-</v>
      </c>
    </row>
    <row r="1078" spans="1:7">
      <c r="A1078" s="404" t="str">
        <f>'D-Zielszenario'!$B$179</f>
        <v>D.11</v>
      </c>
      <c r="B1078" s="404" t="str">
        <f>'B-Bestandsanalyse'!$C$92</f>
        <v>Endenergieverbrauch leitungsgebundene Wärme</v>
      </c>
      <c r="C1078" t="str">
        <f t="shared" si="25"/>
        <v>Luft</v>
      </c>
      <c r="D1078" t="s">
        <v>1416</v>
      </c>
      <c r="E1078" s="404" t="str">
        <f>'B-Bestandsanalyse'!$C$47</f>
        <v>MWh/a</v>
      </c>
      <c r="F1078" s="417" t="str">
        <f>'D-Zielszenario'!$F$182</f>
        <v>2040</v>
      </c>
      <c r="G1078" s="446" t="str">
        <f>IF('D-Zielszenario'!F212="","-",'D-Zielszenario'!F212)</f>
        <v>-</v>
      </c>
    </row>
    <row r="1079" spans="1:7">
      <c r="A1079" s="404" t="str">
        <f>'D-Zielszenario'!$B$179</f>
        <v>D.11</v>
      </c>
      <c r="B1079" s="404" t="str">
        <f>'B-Bestandsanalyse'!$C$92</f>
        <v>Endenergieverbrauch leitungsgebundene Wärme</v>
      </c>
      <c r="C1079" t="str">
        <f t="shared" si="25"/>
        <v>Abwasser</v>
      </c>
      <c r="D1079" t="s">
        <v>1416</v>
      </c>
      <c r="E1079" s="404" t="str">
        <f>'B-Bestandsanalyse'!$C$47</f>
        <v>MWh/a</v>
      </c>
      <c r="F1079" s="417" t="str">
        <f>'D-Zielszenario'!$F$182</f>
        <v>2040</v>
      </c>
      <c r="G1079" s="446" t="str">
        <f>IF('D-Zielszenario'!F213="","-",'D-Zielszenario'!F213)</f>
        <v>-</v>
      </c>
    </row>
    <row r="1080" spans="1:7">
      <c r="A1080" s="404" t="str">
        <f>'D-Zielszenario'!$B$179</f>
        <v>D.11</v>
      </c>
      <c r="B1080" s="404" t="str">
        <f>'B-Bestandsanalyse'!$C$92</f>
        <v>Endenergieverbrauch leitungsgebundene Wärme</v>
      </c>
      <c r="C1080" t="str">
        <f t="shared" si="25"/>
        <v>Sonstige fossile Brennstoffe</v>
      </c>
      <c r="D1080" t="s">
        <v>1416</v>
      </c>
      <c r="E1080" s="404" t="str">
        <f>'B-Bestandsanalyse'!$C$47</f>
        <v>MWh/a</v>
      </c>
      <c r="F1080" s="417" t="str">
        <f>'D-Zielszenario'!$F$182</f>
        <v>2040</v>
      </c>
      <c r="G1080" s="446" t="str">
        <f>IF('D-Zielszenario'!F214="","-",'D-Zielszenario'!F214)</f>
        <v>-</v>
      </c>
    </row>
    <row r="1081" spans="1:7">
      <c r="A1081" s="404" t="str">
        <f>'D-Zielszenario'!$B$179</f>
        <v>D.11</v>
      </c>
      <c r="B1081" s="404" t="str">
        <f>'B-Bestandsanalyse'!$C$92</f>
        <v>Endenergieverbrauch leitungsgebundene Wärme</v>
      </c>
      <c r="C1081" t="str">
        <f t="shared" si="25"/>
        <v>Sonstige erneuerbare Energien</v>
      </c>
      <c r="D1081" t="s">
        <v>1416</v>
      </c>
      <c r="E1081" s="404" t="str">
        <f>'B-Bestandsanalyse'!$C$47</f>
        <v>MWh/a</v>
      </c>
      <c r="F1081" s="417" t="str">
        <f>'D-Zielszenario'!$F$182</f>
        <v>2040</v>
      </c>
      <c r="G1081" s="446" t="str">
        <f>IF('D-Zielszenario'!F215="","-",'D-Zielszenario'!F215)</f>
        <v>-</v>
      </c>
    </row>
    <row r="1082" spans="1:7">
      <c r="A1082" s="404" t="str">
        <f>'D-Zielszenario'!$B$179</f>
        <v>D.11</v>
      </c>
      <c r="B1082" s="404" t="str">
        <f>'B-Bestandsanalyse'!$C$92</f>
        <v>Endenergieverbrauch leitungsgebundene Wärme</v>
      </c>
      <c r="D1082" t="s">
        <v>1416</v>
      </c>
      <c r="E1082" s="404" t="str">
        <f>'B-Bestandsanalyse'!$C$47</f>
        <v>MWh/a</v>
      </c>
      <c r="F1082" s="417" t="str">
        <f>'D-Zielszenario'!$F$182</f>
        <v>2040</v>
      </c>
      <c r="G1082" s="446">
        <f>IF('D-Zielszenario'!F216="","-",'D-Zielszenario'!F216)</f>
        <v>0</v>
      </c>
    </row>
    <row r="1083" spans="1:7">
      <c r="A1083" s="454" t="str">
        <f>'D-Zielszenario'!$B$220</f>
        <v>D.12</v>
      </c>
      <c r="B1083" s="456" t="str">
        <f>'B-Bestandsanalyse'!$C$132</f>
        <v>Endenergieverbrauch Gasnetze</v>
      </c>
      <c r="C1083" s="454" t="str">
        <f>'D-Zielszenario'!X224</f>
        <v>Erdgas</v>
      </c>
      <c r="D1083" s="454" t="s">
        <v>1416</v>
      </c>
      <c r="E1083" s="456" t="str">
        <f>'D-Zielszenario'!$C$223</f>
        <v>MWh/a</v>
      </c>
      <c r="F1083" s="460" t="str">
        <f>'D-Zielszenario'!$D$222</f>
        <v>2030</v>
      </c>
      <c r="G1083" s="459" t="str">
        <f>IF('D-Zielszenario'!D224="","-",'D-Zielszenario'!D224)</f>
        <v>-</v>
      </c>
    </row>
    <row r="1084" spans="1:7">
      <c r="A1084" s="454" t="str">
        <f>'D-Zielszenario'!$B$220</f>
        <v>D.12</v>
      </c>
      <c r="B1084" s="456" t="str">
        <f>'B-Bestandsanalyse'!$C$132</f>
        <v>Endenergieverbrauch Gasnetze</v>
      </c>
      <c r="C1084" s="454" t="str">
        <f>'D-Zielszenario'!X225</f>
        <v>Flüssiggas</v>
      </c>
      <c r="D1084" s="454" t="s">
        <v>1416</v>
      </c>
      <c r="E1084" s="456" t="str">
        <f>'D-Zielszenario'!$C$223</f>
        <v>MWh/a</v>
      </c>
      <c r="F1084" s="460" t="str">
        <f>'D-Zielszenario'!$D$222</f>
        <v>2030</v>
      </c>
      <c r="G1084" s="459" t="str">
        <f>IF('D-Zielszenario'!D225="","-",'D-Zielszenario'!D225)</f>
        <v>-</v>
      </c>
    </row>
    <row r="1085" spans="1:7">
      <c r="A1085" s="454" t="str">
        <f>'D-Zielszenario'!$B$220</f>
        <v>D.12</v>
      </c>
      <c r="B1085" s="456" t="str">
        <f>'B-Bestandsanalyse'!$C$132</f>
        <v>Endenergieverbrauch Gasnetze</v>
      </c>
      <c r="C1085" s="454" t="str">
        <f>'D-Zielszenario'!X226</f>
        <v>Wasserstoff</v>
      </c>
      <c r="D1085" s="454" t="s">
        <v>1416</v>
      </c>
      <c r="E1085" s="456" t="str">
        <f>'D-Zielszenario'!$C$223</f>
        <v>MWh/a</v>
      </c>
      <c r="F1085" s="460" t="str">
        <f>'D-Zielszenario'!$D$222</f>
        <v>2030</v>
      </c>
      <c r="G1085" s="459" t="str">
        <f>IF('D-Zielszenario'!D226="","-",'D-Zielszenario'!D226)</f>
        <v>-</v>
      </c>
    </row>
    <row r="1086" spans="1:7">
      <c r="A1086" s="454" t="str">
        <f>'D-Zielszenario'!$B$220</f>
        <v>D.12</v>
      </c>
      <c r="B1086" s="456" t="str">
        <f>'B-Bestandsanalyse'!$C$132</f>
        <v>Endenergieverbrauch Gasnetze</v>
      </c>
      <c r="C1086" s="454" t="str">
        <f>'D-Zielszenario'!X227</f>
        <v>Wasserstoffderivate</v>
      </c>
      <c r="D1086" s="454" t="s">
        <v>1416</v>
      </c>
      <c r="E1086" s="456" t="str">
        <f>'D-Zielszenario'!$C$223</f>
        <v>MWh/a</v>
      </c>
      <c r="F1086" s="460" t="str">
        <f>'D-Zielszenario'!$D$222</f>
        <v>2030</v>
      </c>
      <c r="G1086" s="459" t="str">
        <f>IF('D-Zielszenario'!D227="","-",'D-Zielszenario'!D227)</f>
        <v>-</v>
      </c>
    </row>
    <row r="1087" spans="1:7">
      <c r="A1087" s="454" t="str">
        <f>'D-Zielszenario'!$B$220</f>
        <v>D.12</v>
      </c>
      <c r="B1087" s="456" t="str">
        <f>'B-Bestandsanalyse'!$C$132</f>
        <v>Endenergieverbrauch Gasnetze</v>
      </c>
      <c r="C1087" s="454" t="str">
        <f>'D-Zielszenario'!X228</f>
        <v>Grubengas</v>
      </c>
      <c r="D1087" s="454" t="s">
        <v>1416</v>
      </c>
      <c r="E1087" s="456" t="str">
        <f>'D-Zielszenario'!$C$223</f>
        <v>MWh/a</v>
      </c>
      <c r="F1087" s="460" t="str">
        <f>'D-Zielszenario'!$D$222</f>
        <v>2030</v>
      </c>
      <c r="G1087" s="459" t="str">
        <f>IF('D-Zielszenario'!D228="","-",'D-Zielszenario'!D228)</f>
        <v>-</v>
      </c>
    </row>
    <row r="1088" spans="1:7">
      <c r="A1088" s="454" t="str">
        <f>'D-Zielszenario'!$B$220</f>
        <v>D.12</v>
      </c>
      <c r="B1088" s="456" t="str">
        <f>'B-Bestandsanalyse'!$C$132</f>
        <v>Endenergieverbrauch Gasnetze</v>
      </c>
      <c r="C1088" s="454" t="str">
        <f>'D-Zielszenario'!X229</f>
        <v>Biogas</v>
      </c>
      <c r="D1088" s="454" t="s">
        <v>1416</v>
      </c>
      <c r="E1088" s="456" t="str">
        <f>'D-Zielszenario'!$C$223</f>
        <v>MWh/a</v>
      </c>
      <c r="F1088" s="460" t="str">
        <f>'D-Zielszenario'!$D$222</f>
        <v>2030</v>
      </c>
      <c r="G1088" s="459" t="str">
        <f>IF('D-Zielszenario'!D229="","-",'D-Zielszenario'!D229)</f>
        <v>-</v>
      </c>
    </row>
    <row r="1089" spans="1:7">
      <c r="A1089" s="454" t="str">
        <f>'D-Zielszenario'!$B$220</f>
        <v>D.12</v>
      </c>
      <c r="B1089" s="456" t="str">
        <f>'B-Bestandsanalyse'!$C$132</f>
        <v>Endenergieverbrauch Gasnetze</v>
      </c>
      <c r="C1089" s="454" t="str">
        <f>'D-Zielszenario'!X230</f>
        <v>Biomethan</v>
      </c>
      <c r="D1089" s="454" t="s">
        <v>1416</v>
      </c>
      <c r="E1089" s="456" t="str">
        <f>'D-Zielszenario'!$C$223</f>
        <v>MWh/a</v>
      </c>
      <c r="F1089" s="460" t="str">
        <f>'D-Zielszenario'!$D$222</f>
        <v>2030</v>
      </c>
      <c r="G1089" s="459" t="str">
        <f>IF('D-Zielszenario'!D230="","-",'D-Zielszenario'!D230)</f>
        <v>-</v>
      </c>
    </row>
    <row r="1090" spans="1:7">
      <c r="A1090" s="454" t="str">
        <f>'D-Zielszenario'!$B$220</f>
        <v>D.12</v>
      </c>
      <c r="B1090" s="456" t="str">
        <f>'B-Bestandsanalyse'!$C$132</f>
        <v>Endenergieverbrauch Gasnetze</v>
      </c>
      <c r="C1090" s="454" t="str">
        <f>'D-Zielszenario'!X231</f>
        <v>Deponiegas</v>
      </c>
      <c r="D1090" s="454" t="s">
        <v>1416</v>
      </c>
      <c r="E1090" s="456" t="str">
        <f>'D-Zielszenario'!$C$223</f>
        <v>MWh/a</v>
      </c>
      <c r="F1090" s="460" t="str">
        <f>'D-Zielszenario'!$D$222</f>
        <v>2030</v>
      </c>
      <c r="G1090" s="459" t="str">
        <f>IF('D-Zielszenario'!D231="","-",'D-Zielszenario'!D231)</f>
        <v>-</v>
      </c>
    </row>
    <row r="1091" spans="1:7">
      <c r="A1091" s="454" t="str">
        <f>'D-Zielszenario'!$B$220</f>
        <v>D.12</v>
      </c>
      <c r="B1091" s="456" t="str">
        <f>'B-Bestandsanalyse'!$C$132</f>
        <v>Endenergieverbrauch Gasnetze</v>
      </c>
      <c r="C1091" s="454" t="str">
        <f>'D-Zielszenario'!X232</f>
        <v>Klärgas</v>
      </c>
      <c r="D1091" s="454" t="s">
        <v>1416</v>
      </c>
      <c r="E1091" s="456" t="str">
        <f>'D-Zielszenario'!$C$223</f>
        <v>MWh/a</v>
      </c>
      <c r="F1091" s="460" t="str">
        <f>'D-Zielszenario'!$D$222</f>
        <v>2030</v>
      </c>
      <c r="G1091" s="459" t="str">
        <f>IF('D-Zielszenario'!D232="","-",'D-Zielszenario'!D232)</f>
        <v>-</v>
      </c>
    </row>
    <row r="1092" spans="1:7">
      <c r="A1092" s="454" t="str">
        <f>'D-Zielszenario'!$B$220</f>
        <v>D.12</v>
      </c>
      <c r="B1092" s="456" t="str">
        <f>'B-Bestandsanalyse'!$C$132</f>
        <v>Endenergieverbrauch Gasnetze</v>
      </c>
      <c r="C1092" s="454"/>
      <c r="D1092" s="454" t="s">
        <v>1416</v>
      </c>
      <c r="E1092" s="456" t="str">
        <f>'D-Zielszenario'!$C$223</f>
        <v>MWh/a</v>
      </c>
      <c r="F1092" s="460" t="str">
        <f>'D-Zielszenario'!$D$222</f>
        <v>2030</v>
      </c>
      <c r="G1092" s="459">
        <f>IF('D-Zielszenario'!D233="","-",'D-Zielszenario'!D233)</f>
        <v>0</v>
      </c>
    </row>
    <row r="1093" spans="1:7">
      <c r="A1093" s="454" t="str">
        <f>'D-Zielszenario'!$B$220</f>
        <v>D.12</v>
      </c>
      <c r="B1093" s="456" t="str">
        <f>'B-Bestandsanalyse'!$C$132</f>
        <v>Endenergieverbrauch Gasnetze</v>
      </c>
      <c r="C1093" s="454" t="str">
        <f>C1083</f>
        <v>Erdgas</v>
      </c>
      <c r="D1093" s="454" t="s">
        <v>1416</v>
      </c>
      <c r="E1093" s="456" t="str">
        <f>'D-Zielszenario'!$C$223</f>
        <v>MWh/a</v>
      </c>
      <c r="F1093" s="460" t="str">
        <f>'D-Zielszenario'!$E$222</f>
        <v>2035</v>
      </c>
      <c r="G1093" s="459" t="str">
        <f>IF('D-Zielszenario'!E224="","-",'D-Zielszenario'!E224)</f>
        <v>-</v>
      </c>
    </row>
    <row r="1094" spans="1:7">
      <c r="A1094" s="454" t="str">
        <f>'D-Zielszenario'!$B$220</f>
        <v>D.12</v>
      </c>
      <c r="B1094" s="456" t="str">
        <f>'B-Bestandsanalyse'!$C$132</f>
        <v>Endenergieverbrauch Gasnetze</v>
      </c>
      <c r="C1094" s="454" t="str">
        <f t="shared" ref="C1094:C1101" si="26">C1084</f>
        <v>Flüssiggas</v>
      </c>
      <c r="D1094" s="454" t="s">
        <v>1416</v>
      </c>
      <c r="E1094" s="456" t="str">
        <f>'D-Zielszenario'!$C$223</f>
        <v>MWh/a</v>
      </c>
      <c r="F1094" s="460" t="str">
        <f>'D-Zielszenario'!$E$222</f>
        <v>2035</v>
      </c>
      <c r="G1094" s="459" t="str">
        <f>IF('D-Zielszenario'!E225="","-",'D-Zielszenario'!E225)</f>
        <v>-</v>
      </c>
    </row>
    <row r="1095" spans="1:7">
      <c r="A1095" s="454" t="str">
        <f>'D-Zielszenario'!$B$220</f>
        <v>D.12</v>
      </c>
      <c r="B1095" s="456" t="str">
        <f>'B-Bestandsanalyse'!$C$132</f>
        <v>Endenergieverbrauch Gasnetze</v>
      </c>
      <c r="C1095" s="454" t="str">
        <f t="shared" si="26"/>
        <v>Wasserstoff</v>
      </c>
      <c r="D1095" s="454" t="s">
        <v>1416</v>
      </c>
      <c r="E1095" s="456" t="str">
        <f>'D-Zielszenario'!$C$223</f>
        <v>MWh/a</v>
      </c>
      <c r="F1095" s="460" t="str">
        <f>'D-Zielszenario'!$E$222</f>
        <v>2035</v>
      </c>
      <c r="G1095" s="459" t="str">
        <f>IF('D-Zielszenario'!E226="","-",'D-Zielszenario'!E226)</f>
        <v>-</v>
      </c>
    </row>
    <row r="1096" spans="1:7">
      <c r="A1096" s="454" t="str">
        <f>'D-Zielszenario'!$B$220</f>
        <v>D.12</v>
      </c>
      <c r="B1096" s="456" t="str">
        <f>'B-Bestandsanalyse'!$C$132</f>
        <v>Endenergieverbrauch Gasnetze</v>
      </c>
      <c r="C1096" s="454" t="str">
        <f t="shared" si="26"/>
        <v>Wasserstoffderivate</v>
      </c>
      <c r="D1096" s="454" t="s">
        <v>1416</v>
      </c>
      <c r="E1096" s="456" t="str">
        <f>'D-Zielszenario'!$C$223</f>
        <v>MWh/a</v>
      </c>
      <c r="F1096" s="460" t="str">
        <f>'D-Zielszenario'!$E$222</f>
        <v>2035</v>
      </c>
      <c r="G1096" s="459" t="str">
        <f>IF('D-Zielszenario'!E227="","-",'D-Zielszenario'!E227)</f>
        <v>-</v>
      </c>
    </row>
    <row r="1097" spans="1:7">
      <c r="A1097" s="454" t="str">
        <f>'D-Zielszenario'!$B$220</f>
        <v>D.12</v>
      </c>
      <c r="B1097" s="456" t="str">
        <f>'B-Bestandsanalyse'!$C$132</f>
        <v>Endenergieverbrauch Gasnetze</v>
      </c>
      <c r="C1097" s="454" t="str">
        <f t="shared" si="26"/>
        <v>Grubengas</v>
      </c>
      <c r="D1097" s="454" t="s">
        <v>1416</v>
      </c>
      <c r="E1097" s="456" t="str">
        <f>'D-Zielszenario'!$C$223</f>
        <v>MWh/a</v>
      </c>
      <c r="F1097" s="460" t="str">
        <f>'D-Zielszenario'!$E$222</f>
        <v>2035</v>
      </c>
      <c r="G1097" s="459" t="str">
        <f>IF('D-Zielszenario'!E228="","-",'D-Zielszenario'!E228)</f>
        <v>-</v>
      </c>
    </row>
    <row r="1098" spans="1:7">
      <c r="A1098" s="454" t="str">
        <f>'D-Zielszenario'!$B$220</f>
        <v>D.12</v>
      </c>
      <c r="B1098" s="456" t="str">
        <f>'B-Bestandsanalyse'!$C$132</f>
        <v>Endenergieverbrauch Gasnetze</v>
      </c>
      <c r="C1098" s="454" t="str">
        <f t="shared" si="26"/>
        <v>Biogas</v>
      </c>
      <c r="D1098" s="454" t="s">
        <v>1416</v>
      </c>
      <c r="E1098" s="456" t="str">
        <f>'D-Zielszenario'!$C$223</f>
        <v>MWh/a</v>
      </c>
      <c r="F1098" s="460" t="str">
        <f>'D-Zielszenario'!$E$222</f>
        <v>2035</v>
      </c>
      <c r="G1098" s="459" t="str">
        <f>IF('D-Zielszenario'!E229="","-",'D-Zielszenario'!E229)</f>
        <v>-</v>
      </c>
    </row>
    <row r="1099" spans="1:7">
      <c r="A1099" s="454" t="str">
        <f>'D-Zielszenario'!$B$220</f>
        <v>D.12</v>
      </c>
      <c r="B1099" s="456" t="str">
        <f>'B-Bestandsanalyse'!$C$132</f>
        <v>Endenergieverbrauch Gasnetze</v>
      </c>
      <c r="C1099" s="454" t="str">
        <f t="shared" si="26"/>
        <v>Biomethan</v>
      </c>
      <c r="D1099" s="454" t="s">
        <v>1416</v>
      </c>
      <c r="E1099" s="456" t="str">
        <f>'D-Zielszenario'!$C$223</f>
        <v>MWh/a</v>
      </c>
      <c r="F1099" s="460" t="str">
        <f>'D-Zielszenario'!$E$222</f>
        <v>2035</v>
      </c>
      <c r="G1099" s="459" t="str">
        <f>IF('D-Zielszenario'!E230="","-",'D-Zielszenario'!E230)</f>
        <v>-</v>
      </c>
    </row>
    <row r="1100" spans="1:7">
      <c r="A1100" s="454" t="str">
        <f>'D-Zielszenario'!$B$220</f>
        <v>D.12</v>
      </c>
      <c r="B1100" s="456" t="str">
        <f>'B-Bestandsanalyse'!$C$132</f>
        <v>Endenergieverbrauch Gasnetze</v>
      </c>
      <c r="C1100" s="454" t="str">
        <f t="shared" si="26"/>
        <v>Deponiegas</v>
      </c>
      <c r="D1100" s="454" t="s">
        <v>1416</v>
      </c>
      <c r="E1100" s="456" t="str">
        <f>'D-Zielszenario'!$C$223</f>
        <v>MWh/a</v>
      </c>
      <c r="F1100" s="460" t="str">
        <f>'D-Zielszenario'!$E$222</f>
        <v>2035</v>
      </c>
      <c r="G1100" s="459" t="str">
        <f>IF('D-Zielszenario'!E231="","-",'D-Zielszenario'!E231)</f>
        <v>-</v>
      </c>
    </row>
    <row r="1101" spans="1:7">
      <c r="A1101" s="454" t="str">
        <f>'D-Zielszenario'!$B$220</f>
        <v>D.12</v>
      </c>
      <c r="B1101" s="456" t="str">
        <f>'B-Bestandsanalyse'!$C$132</f>
        <v>Endenergieverbrauch Gasnetze</v>
      </c>
      <c r="C1101" s="454" t="str">
        <f t="shared" si="26"/>
        <v>Klärgas</v>
      </c>
      <c r="D1101" s="454" t="s">
        <v>1416</v>
      </c>
      <c r="E1101" s="456" t="str">
        <f>'D-Zielszenario'!$C$223</f>
        <v>MWh/a</v>
      </c>
      <c r="F1101" s="460" t="str">
        <f>'D-Zielszenario'!$E$222</f>
        <v>2035</v>
      </c>
      <c r="G1101" s="459" t="str">
        <f>IF('D-Zielszenario'!E232="","-",'D-Zielszenario'!E232)</f>
        <v>-</v>
      </c>
    </row>
    <row r="1102" spans="1:7">
      <c r="A1102" s="454" t="str">
        <f>'D-Zielszenario'!$B$220</f>
        <v>D.12</v>
      </c>
      <c r="B1102" s="456" t="str">
        <f>'B-Bestandsanalyse'!$C$132</f>
        <v>Endenergieverbrauch Gasnetze</v>
      </c>
      <c r="C1102" s="454"/>
      <c r="D1102" s="454" t="s">
        <v>1416</v>
      </c>
      <c r="E1102" s="456" t="str">
        <f>'D-Zielszenario'!$C$223</f>
        <v>MWh/a</v>
      </c>
      <c r="F1102" s="460" t="str">
        <f>'D-Zielszenario'!$E$222</f>
        <v>2035</v>
      </c>
      <c r="G1102" s="459">
        <f>IF('D-Zielszenario'!E233="","-",'D-Zielszenario'!E233)</f>
        <v>0</v>
      </c>
    </row>
    <row r="1103" spans="1:7">
      <c r="A1103" s="454" t="str">
        <f>'D-Zielszenario'!$B$220</f>
        <v>D.12</v>
      </c>
      <c r="B1103" s="456" t="str">
        <f>'B-Bestandsanalyse'!$C$132</f>
        <v>Endenergieverbrauch Gasnetze</v>
      </c>
      <c r="C1103" s="454" t="str">
        <f>C1083</f>
        <v>Erdgas</v>
      </c>
      <c r="D1103" s="454" t="s">
        <v>1416</v>
      </c>
      <c r="E1103" s="456" t="str">
        <f>'D-Zielszenario'!$C$223</f>
        <v>MWh/a</v>
      </c>
      <c r="F1103" s="460" t="str">
        <f>'D-Zielszenario'!$F$222</f>
        <v>2040</v>
      </c>
      <c r="G1103" s="459" t="str">
        <f>IF('D-Zielszenario'!F224="","-",'D-Zielszenario'!F224)</f>
        <v>-</v>
      </c>
    </row>
    <row r="1104" spans="1:7">
      <c r="A1104" s="454" t="str">
        <f>'D-Zielszenario'!$B$220</f>
        <v>D.12</v>
      </c>
      <c r="B1104" s="456" t="str">
        <f>'B-Bestandsanalyse'!$C$132</f>
        <v>Endenergieverbrauch Gasnetze</v>
      </c>
      <c r="C1104" s="454" t="str">
        <f t="shared" ref="C1104:C1111" si="27">C1084</f>
        <v>Flüssiggas</v>
      </c>
      <c r="D1104" s="454" t="s">
        <v>1416</v>
      </c>
      <c r="E1104" s="456" t="str">
        <f>'D-Zielszenario'!$C$223</f>
        <v>MWh/a</v>
      </c>
      <c r="F1104" s="460" t="str">
        <f>'D-Zielszenario'!$F$222</f>
        <v>2040</v>
      </c>
      <c r="G1104" s="459" t="str">
        <f>IF('D-Zielszenario'!F225="","-",'D-Zielszenario'!F225)</f>
        <v>-</v>
      </c>
    </row>
    <row r="1105" spans="1:15">
      <c r="A1105" s="454" t="str">
        <f>'D-Zielszenario'!$B$220</f>
        <v>D.12</v>
      </c>
      <c r="B1105" s="456" t="str">
        <f>'B-Bestandsanalyse'!$C$132</f>
        <v>Endenergieverbrauch Gasnetze</v>
      </c>
      <c r="C1105" s="454" t="str">
        <f t="shared" si="27"/>
        <v>Wasserstoff</v>
      </c>
      <c r="D1105" s="454" t="s">
        <v>1416</v>
      </c>
      <c r="E1105" s="456" t="str">
        <f>'D-Zielszenario'!$C$223</f>
        <v>MWh/a</v>
      </c>
      <c r="F1105" s="460" t="str">
        <f>'D-Zielszenario'!$F$222</f>
        <v>2040</v>
      </c>
      <c r="G1105" s="459" t="str">
        <f>IF('D-Zielszenario'!F226="","-",'D-Zielszenario'!F226)</f>
        <v>-</v>
      </c>
    </row>
    <row r="1106" spans="1:15">
      <c r="A1106" s="454" t="str">
        <f>'D-Zielszenario'!$B$220</f>
        <v>D.12</v>
      </c>
      <c r="B1106" s="456" t="str">
        <f>'B-Bestandsanalyse'!$C$132</f>
        <v>Endenergieverbrauch Gasnetze</v>
      </c>
      <c r="C1106" s="454" t="str">
        <f t="shared" si="27"/>
        <v>Wasserstoffderivate</v>
      </c>
      <c r="D1106" s="454" t="s">
        <v>1416</v>
      </c>
      <c r="E1106" s="456" t="str">
        <f>'D-Zielszenario'!$C$223</f>
        <v>MWh/a</v>
      </c>
      <c r="F1106" s="460" t="str">
        <f>'D-Zielszenario'!$F$222</f>
        <v>2040</v>
      </c>
      <c r="G1106" s="459" t="str">
        <f>IF('D-Zielszenario'!F227="","-",'D-Zielszenario'!F227)</f>
        <v>-</v>
      </c>
    </row>
    <row r="1107" spans="1:15">
      <c r="A1107" s="454" t="str">
        <f>'D-Zielszenario'!$B$220</f>
        <v>D.12</v>
      </c>
      <c r="B1107" s="456" t="str">
        <f>'B-Bestandsanalyse'!$C$132</f>
        <v>Endenergieverbrauch Gasnetze</v>
      </c>
      <c r="C1107" s="454" t="str">
        <f t="shared" si="27"/>
        <v>Grubengas</v>
      </c>
      <c r="D1107" s="454" t="s">
        <v>1416</v>
      </c>
      <c r="E1107" s="456" t="str">
        <f>'D-Zielszenario'!$C$223</f>
        <v>MWh/a</v>
      </c>
      <c r="F1107" s="460" t="str">
        <f>'D-Zielszenario'!$F$222</f>
        <v>2040</v>
      </c>
      <c r="G1107" s="459" t="str">
        <f>IF('D-Zielszenario'!F228="","-",'D-Zielszenario'!F228)</f>
        <v>-</v>
      </c>
    </row>
    <row r="1108" spans="1:15">
      <c r="A1108" s="454" t="str">
        <f>'D-Zielszenario'!$B$220</f>
        <v>D.12</v>
      </c>
      <c r="B1108" s="456" t="str">
        <f>'B-Bestandsanalyse'!$C$132</f>
        <v>Endenergieverbrauch Gasnetze</v>
      </c>
      <c r="C1108" s="454" t="str">
        <f t="shared" si="27"/>
        <v>Biogas</v>
      </c>
      <c r="D1108" s="454" t="s">
        <v>1416</v>
      </c>
      <c r="E1108" s="456" t="str">
        <f>'D-Zielszenario'!$C$223</f>
        <v>MWh/a</v>
      </c>
      <c r="F1108" s="460" t="str">
        <f>'D-Zielszenario'!$F$222</f>
        <v>2040</v>
      </c>
      <c r="G1108" s="459" t="str">
        <f>IF('D-Zielszenario'!F229="","-",'D-Zielszenario'!F229)</f>
        <v>-</v>
      </c>
    </row>
    <row r="1109" spans="1:15">
      <c r="A1109" s="454" t="str">
        <f>'D-Zielszenario'!$B$220</f>
        <v>D.12</v>
      </c>
      <c r="B1109" s="456" t="str">
        <f>'B-Bestandsanalyse'!$C$132</f>
        <v>Endenergieverbrauch Gasnetze</v>
      </c>
      <c r="C1109" s="454" t="str">
        <f t="shared" si="27"/>
        <v>Biomethan</v>
      </c>
      <c r="D1109" s="454" t="s">
        <v>1416</v>
      </c>
      <c r="E1109" s="456" t="str">
        <f>'D-Zielszenario'!$C$223</f>
        <v>MWh/a</v>
      </c>
      <c r="F1109" s="460" t="str">
        <f>'D-Zielszenario'!$F$222</f>
        <v>2040</v>
      </c>
      <c r="G1109" s="459" t="str">
        <f>IF('D-Zielszenario'!F230="","-",'D-Zielszenario'!F230)</f>
        <v>-</v>
      </c>
    </row>
    <row r="1110" spans="1:15">
      <c r="A1110" s="454" t="str">
        <f>'D-Zielszenario'!$B$220</f>
        <v>D.12</v>
      </c>
      <c r="B1110" s="456" t="str">
        <f>'B-Bestandsanalyse'!$C$132</f>
        <v>Endenergieverbrauch Gasnetze</v>
      </c>
      <c r="C1110" s="454" t="str">
        <f t="shared" si="27"/>
        <v>Deponiegas</v>
      </c>
      <c r="D1110" s="454" t="s">
        <v>1416</v>
      </c>
      <c r="E1110" s="456" t="str">
        <f>'D-Zielszenario'!$C$223</f>
        <v>MWh/a</v>
      </c>
      <c r="F1110" s="460" t="str">
        <f>'D-Zielszenario'!$F$222</f>
        <v>2040</v>
      </c>
      <c r="G1110" s="459" t="str">
        <f>IF('D-Zielszenario'!F231="","-",'D-Zielszenario'!F231)</f>
        <v>-</v>
      </c>
    </row>
    <row r="1111" spans="1:15">
      <c r="A1111" s="454" t="str">
        <f>'D-Zielszenario'!$B$220</f>
        <v>D.12</v>
      </c>
      <c r="B1111" s="456" t="str">
        <f>'B-Bestandsanalyse'!$C$132</f>
        <v>Endenergieverbrauch Gasnetze</v>
      </c>
      <c r="C1111" s="454" t="str">
        <f t="shared" si="27"/>
        <v>Klärgas</v>
      </c>
      <c r="D1111" s="454" t="s">
        <v>1416</v>
      </c>
      <c r="E1111" s="456" t="str">
        <f>'D-Zielszenario'!$C$223</f>
        <v>MWh/a</v>
      </c>
      <c r="F1111" s="460" t="str">
        <f>'D-Zielszenario'!$F$222</f>
        <v>2040</v>
      </c>
      <c r="G1111" s="459" t="str">
        <f>IF('D-Zielszenario'!F232="","-",'D-Zielszenario'!F232)</f>
        <v>-</v>
      </c>
    </row>
    <row r="1112" spans="1:15">
      <c r="A1112" s="454" t="str">
        <f>'D-Zielszenario'!$B$220</f>
        <v>D.12</v>
      </c>
      <c r="B1112" s="456" t="str">
        <f>'B-Bestandsanalyse'!$C$132</f>
        <v>Endenergieverbrauch Gasnetze</v>
      </c>
      <c r="C1112" s="454"/>
      <c r="D1112" s="454" t="s">
        <v>1416</v>
      </c>
      <c r="E1112" s="456" t="str">
        <f>'D-Zielszenario'!$C$223</f>
        <v>MWh/a</v>
      </c>
      <c r="F1112" s="460" t="str">
        <f>'D-Zielszenario'!$F$222</f>
        <v>2040</v>
      </c>
      <c r="G1112" s="459">
        <f>IF('D-Zielszenario'!F233="","-",'D-Zielszenario'!F233)</f>
        <v>0</v>
      </c>
    </row>
    <row r="1113" spans="1:15">
      <c r="A1113" t="str">
        <f>'D-Zielszenario'!$B$236</f>
        <v>D.13</v>
      </c>
      <c r="B1113" t="str">
        <f>'B-Bestandsanalyse'!$C$212</f>
        <v>THG Emissionen leitungsgebundene Wärme</v>
      </c>
      <c r="D1113" t="str">
        <f>'B-Bestandsanalyse'!$I$45</f>
        <v>Sektoren insgesamt</v>
      </c>
      <c r="E1113" s="404" t="str">
        <f>'D-Zielszenario'!$C$241</f>
        <v>kt/a</v>
      </c>
      <c r="F1113" s="417" t="str">
        <f>'D-Zielszenario'!$D$240</f>
        <v>2030</v>
      </c>
      <c r="G1113" s="419">
        <f ca="1">'D-Zielszenario'!D242</f>
        <v>0</v>
      </c>
      <c r="O1113" s="404"/>
    </row>
    <row r="1114" spans="1:15">
      <c r="A1114" t="str">
        <f>'D-Zielszenario'!$B$236</f>
        <v>D.13</v>
      </c>
      <c r="B1114" t="str">
        <f>'B-Bestandsanalyse'!$C$213</f>
        <v>THG Emissionen Gasnetze</v>
      </c>
      <c r="D1114" t="str">
        <f>'B-Bestandsanalyse'!$I$45</f>
        <v>Sektoren insgesamt</v>
      </c>
      <c r="E1114" s="404" t="str">
        <f>'D-Zielszenario'!$C$241</f>
        <v>kt/a</v>
      </c>
      <c r="F1114" s="417" t="str">
        <f>'D-Zielszenario'!$D$240</f>
        <v>2030</v>
      </c>
      <c r="G1114" s="419">
        <f ca="1">'D-Zielszenario'!D243</f>
        <v>0</v>
      </c>
    </row>
    <row r="1115" spans="1:15">
      <c r="A1115" t="str">
        <f>'D-Zielszenario'!$B$236</f>
        <v>D.13</v>
      </c>
      <c r="B1115" t="str">
        <f>'B-Bestandsanalyse'!$C$212</f>
        <v>THG Emissionen leitungsgebundene Wärme</v>
      </c>
      <c r="D1115" t="str">
        <f>'B-Bestandsanalyse'!$I$45</f>
        <v>Sektoren insgesamt</v>
      </c>
      <c r="E1115" s="404" t="str">
        <f>'D-Zielszenario'!$C$241</f>
        <v>kt/a</v>
      </c>
      <c r="F1115" s="417" t="str">
        <f>'D-Zielszenario'!$E$240</f>
        <v>2035</v>
      </c>
      <c r="G1115" s="419">
        <f ca="1">'D-Zielszenario'!E242</f>
        <v>0</v>
      </c>
    </row>
    <row r="1116" spans="1:15">
      <c r="A1116" t="str">
        <f>'D-Zielszenario'!$B$236</f>
        <v>D.13</v>
      </c>
      <c r="B1116" t="str">
        <f>'B-Bestandsanalyse'!$C$213</f>
        <v>THG Emissionen Gasnetze</v>
      </c>
      <c r="D1116" t="str">
        <f>'B-Bestandsanalyse'!$I$45</f>
        <v>Sektoren insgesamt</v>
      </c>
      <c r="E1116" s="404" t="str">
        <f>'D-Zielszenario'!$C$241</f>
        <v>kt/a</v>
      </c>
      <c r="F1116" s="417" t="str">
        <f>'D-Zielszenario'!$E$240</f>
        <v>2035</v>
      </c>
      <c r="G1116" s="419">
        <f ca="1">'D-Zielszenario'!E243</f>
        <v>0</v>
      </c>
    </row>
    <row r="1117" spans="1:15">
      <c r="A1117" t="str">
        <f>'D-Zielszenario'!$B$236</f>
        <v>D.13</v>
      </c>
      <c r="B1117" t="str">
        <f>'B-Bestandsanalyse'!$C$212</f>
        <v>THG Emissionen leitungsgebundene Wärme</v>
      </c>
      <c r="D1117" t="str">
        <f>'B-Bestandsanalyse'!$I$45</f>
        <v>Sektoren insgesamt</v>
      </c>
      <c r="E1117" s="404" t="str">
        <f>'D-Zielszenario'!$C$241</f>
        <v>kt/a</v>
      </c>
      <c r="F1117" s="417" t="str">
        <f>'D-Zielszenario'!$F$222</f>
        <v>2040</v>
      </c>
      <c r="G1117" s="419">
        <f ca="1">'D-Zielszenario'!F242</f>
        <v>0</v>
      </c>
    </row>
    <row r="1118" spans="1:15">
      <c r="A1118" t="str">
        <f>'D-Zielszenario'!$B$236</f>
        <v>D.13</v>
      </c>
      <c r="B1118" t="str">
        <f>'B-Bestandsanalyse'!$C$213</f>
        <v>THG Emissionen Gasnetze</v>
      </c>
      <c r="D1118" t="str">
        <f>'B-Bestandsanalyse'!$I$45</f>
        <v>Sektoren insgesamt</v>
      </c>
      <c r="E1118" s="404" t="str">
        <f>'D-Zielszenario'!$C$241</f>
        <v>kt/a</v>
      </c>
      <c r="F1118" s="417" t="str">
        <f>'D-Zielszenario'!$F$222</f>
        <v>2040</v>
      </c>
      <c r="G1118" s="419">
        <f ca="1">'D-Zielszenario'!F243</f>
        <v>0</v>
      </c>
    </row>
    <row r="1119" spans="1:15">
      <c r="A1119" s="456" t="str">
        <f>'E-Maßnahmen'!$C$16</f>
        <v>E.1</v>
      </c>
      <c r="B1119" s="454" t="str">
        <f>'E-Maßnahmen'!$C$17</f>
        <v>Kategorie</v>
      </c>
      <c r="C1119" s="454"/>
      <c r="D1119" s="454" t="s">
        <v>1488</v>
      </c>
      <c r="E1119" s="476" t="s">
        <v>1412</v>
      </c>
      <c r="F1119" s="454">
        <f>'A-Allgemeine Angaben'!$D$20</f>
        <v>0</v>
      </c>
      <c r="G1119" s="454">
        <f>'E-Maßnahmen'!C19</f>
        <v>0</v>
      </c>
    </row>
    <row r="1120" spans="1:15">
      <c r="A1120" s="456" t="str">
        <f>'E-Maßnahmen'!$D$16</f>
        <v>E.2</v>
      </c>
      <c r="B1120" s="454" t="str">
        <f>'E-Maßnahmen'!$D$17</f>
        <v>Bezeichnung der Maßnahmen</v>
      </c>
      <c r="C1120" s="454"/>
      <c r="D1120" s="454" t="s">
        <v>1488</v>
      </c>
      <c r="E1120" s="476" t="s">
        <v>1412</v>
      </c>
      <c r="F1120" s="454">
        <f>'A-Allgemeine Angaben'!$D$20</f>
        <v>0</v>
      </c>
      <c r="G1120" s="454">
        <f>'E-Maßnahmen'!D19</f>
        <v>0</v>
      </c>
    </row>
    <row r="1121" spans="1:7">
      <c r="A1121" s="456" t="str">
        <f>'E-Maßnahmen'!$E$16</f>
        <v>E.2.1</v>
      </c>
      <c r="B1121" s="454" t="str">
        <f>'E-Maßnahmen'!$E$17</f>
        <v>Anzahl der Maßnahmen in der Kategorie</v>
      </c>
      <c r="C1121" s="454"/>
      <c r="D1121" s="454" t="s">
        <v>1488</v>
      </c>
      <c r="E1121" s="454" t="str">
        <f>'E-Maßnahmen'!$E$18</f>
        <v>Anzahl</v>
      </c>
      <c r="F1121" s="454">
        <f>'A-Allgemeine Angaben'!$D$20</f>
        <v>0</v>
      </c>
      <c r="G1121" s="459">
        <f>'E-Maßnahmen'!E19</f>
        <v>0</v>
      </c>
    </row>
    <row r="1122" spans="1:7">
      <c r="A1122" s="456" t="str">
        <f>'E-Maßnahmen'!$F$16</f>
        <v>E.3</v>
      </c>
      <c r="B1122" s="454" t="str">
        <f>'E-Maßnahmen'!$F$17</f>
        <v>Zeitpunkt für den Beginn der Umsetzung</v>
      </c>
      <c r="C1122" s="454"/>
      <c r="D1122" s="454" t="s">
        <v>1488</v>
      </c>
      <c r="E1122" s="454" t="s">
        <v>1411</v>
      </c>
      <c r="F1122" s="454">
        <f>'A-Allgemeine Angaben'!$D$20</f>
        <v>0</v>
      </c>
      <c r="G1122" s="461">
        <f>'E-Maßnahmen'!F19</f>
        <v>0</v>
      </c>
    </row>
    <row r="1123" spans="1:7">
      <c r="A1123" s="456" t="str">
        <f>'E-Maßnahmen'!$G$16</f>
        <v>E.4</v>
      </c>
      <c r="B1123" s="454" t="str">
        <f>'E-Maßnahmen'!$G$17</f>
        <v>Anzahl der Wiederholungen</v>
      </c>
      <c r="C1123" s="454"/>
      <c r="D1123" s="454" t="s">
        <v>1488</v>
      </c>
      <c r="E1123" s="454" t="s">
        <v>90</v>
      </c>
      <c r="F1123" s="454">
        <f>'A-Allgemeine Angaben'!$D$20</f>
        <v>0</v>
      </c>
      <c r="G1123" s="454">
        <f>'E-Maßnahmen'!G19</f>
        <v>0</v>
      </c>
    </row>
    <row r="1124" spans="1:7">
      <c r="A1124" s="456" t="str">
        <f>'E-Maßnahmen'!$H$16</f>
        <v>E.5</v>
      </c>
      <c r="B1124" s="454" t="str">
        <f>'E-Maßnahmen'!$H$17</f>
        <v>Zeitpunkt, zu dem die Umsetzung abgeschlossen sein soll</v>
      </c>
      <c r="C1124" s="454"/>
      <c r="D1124" s="454" t="s">
        <v>1488</v>
      </c>
      <c r="E1124" s="454" t="s">
        <v>1411</v>
      </c>
      <c r="F1124" s="454">
        <f>'A-Allgemeine Angaben'!$D$20</f>
        <v>0</v>
      </c>
      <c r="G1124" s="461">
        <f>'E-Maßnahmen'!H19</f>
        <v>0</v>
      </c>
    </row>
    <row r="1125" spans="1:7">
      <c r="A1125" s="454" t="str">
        <f>'E-Maßnahmen'!$I$16</f>
        <v>E.6</v>
      </c>
      <c r="B1125" s="454" t="str">
        <f>'E-Maßnahmen'!$I$17</f>
        <v>Erwartete Kosten (Planung &amp; Umsetzung) der Maßnahme</v>
      </c>
      <c r="C1125" s="454"/>
      <c r="D1125" s="454" t="s">
        <v>1488</v>
      </c>
      <c r="E1125" s="454" t="str">
        <f>'E-Maßnahmen'!$I$18</f>
        <v>EUR</v>
      </c>
      <c r="F1125" s="454">
        <f>'A-Allgemeine Angaben'!$D$20</f>
        <v>0</v>
      </c>
      <c r="G1125" s="454">
        <f>'E-Maßnahmen'!I19</f>
        <v>0</v>
      </c>
    </row>
    <row r="1126" spans="1:7">
      <c r="A1126" s="456" t="str">
        <f>'E-Maßnahmen'!$J$16</f>
        <v>E.7.1</v>
      </c>
      <c r="B1126" s="454" t="str">
        <f>'E-Maßnahmen'!$J$17</f>
        <v>Kostentragender Sektor 1</v>
      </c>
      <c r="C1126" s="454"/>
      <c r="D1126" s="454" t="s">
        <v>1488</v>
      </c>
      <c r="E1126" s="476" t="s">
        <v>1412</v>
      </c>
      <c r="F1126" s="454">
        <f>'A-Allgemeine Angaben'!$D$20</f>
        <v>0</v>
      </c>
      <c r="G1126" s="454">
        <f>'E-Maßnahmen'!J19</f>
        <v>0</v>
      </c>
    </row>
    <row r="1127" spans="1:7">
      <c r="A1127" s="456" t="str">
        <f>'E-Maßnahmen'!$K$16</f>
        <v>E.7.2</v>
      </c>
      <c r="B1127" s="454" t="str">
        <f>'E-Maßnahmen'!$K$17</f>
        <v>Kostentragender Sektor 2</v>
      </c>
      <c r="C1127" s="454"/>
      <c r="D1127" s="454" t="s">
        <v>1488</v>
      </c>
      <c r="E1127" s="476" t="s">
        <v>1412</v>
      </c>
      <c r="F1127" s="454">
        <f>'A-Allgemeine Angaben'!$D$20</f>
        <v>0</v>
      </c>
      <c r="G1127" s="454">
        <f>'E-Maßnahmen'!K19</f>
        <v>0</v>
      </c>
    </row>
    <row r="1128" spans="1:7">
      <c r="A1128" s="456" t="str">
        <f>'E-Maßnahmen'!$L$16</f>
        <v>E.8</v>
      </c>
      <c r="B1128" s="454" t="str">
        <f>'E-Maßnahmen'!$L$17</f>
        <v>Endenergieeinsparung durch die Maßnahmen</v>
      </c>
      <c r="C1128" s="454"/>
      <c r="D1128" s="454" t="s">
        <v>1488</v>
      </c>
      <c r="E1128" s="454" t="str">
        <f>'E-Maßnahmen'!$L$18</f>
        <v>MWh/a</v>
      </c>
      <c r="F1128" s="454">
        <f>'A-Allgemeine Angaben'!$D$20</f>
        <v>0</v>
      </c>
      <c r="G1128" s="459" t="str">
        <f>IF('E-Maßnahmen'!$L$19="","-",'E-Maßnahmen'!$L$19)</f>
        <v>-</v>
      </c>
    </row>
    <row r="1129" spans="1:7">
      <c r="A1129" s="456" t="str">
        <f>'E-Maßnahmen'!$M$16</f>
        <v>E.9</v>
      </c>
      <c r="B1129" s="454" t="str">
        <f>'E-Maßnahmen'!$M$17</f>
        <v>THG-Emissionen Einsparung durch die Maßnahmen</v>
      </c>
      <c r="C1129" s="454"/>
      <c r="D1129" s="454" t="s">
        <v>1488</v>
      </c>
      <c r="E1129" s="454" t="str">
        <f>'E-Maßnahmen'!$M$18</f>
        <v>t/a</v>
      </c>
      <c r="F1129" s="454">
        <f>'A-Allgemeine Angaben'!$D$20</f>
        <v>0</v>
      </c>
      <c r="G1129" s="459" t="str">
        <f>IF('E-Maßnahmen'!$M$19="","-",'E-Maßnahmen'!$M$19)</f>
        <v>-</v>
      </c>
    </row>
    <row r="1130" spans="1:7">
      <c r="A1130" s="456" t="str">
        <f>'E-Maßnahmen'!$N$16</f>
        <v>E.10.1</v>
      </c>
      <c r="B1130" s="454" t="str">
        <f>'E-Maßnahmen'!$N$17</f>
        <v>Ermittelte Finanzierungsmechanismen 1 zur Umsetzung der Maßnahme</v>
      </c>
      <c r="C1130" s="454"/>
      <c r="D1130" s="454" t="s">
        <v>1488</v>
      </c>
      <c r="E1130" s="476" t="s">
        <v>1412</v>
      </c>
      <c r="F1130" s="454">
        <f>'A-Allgemeine Angaben'!$D$20</f>
        <v>0</v>
      </c>
      <c r="G1130" s="454">
        <f>'E-Maßnahmen'!N19</f>
        <v>0</v>
      </c>
    </row>
    <row r="1131" spans="1:7">
      <c r="A1131" s="456" t="str">
        <f>'E-Maßnahmen'!$O$16</f>
        <v>E.10.2</v>
      </c>
      <c r="B1131" s="454" t="str">
        <f>'E-Maßnahmen'!$O$17</f>
        <v>Ermittelte Finanzierungsmechanismen 2 zur Umsetzung der Maßnahme</v>
      </c>
      <c r="C1131" s="454"/>
      <c r="D1131" s="454" t="s">
        <v>1488</v>
      </c>
      <c r="E1131" s="476" t="s">
        <v>1412</v>
      </c>
      <c r="F1131" s="454">
        <f>'A-Allgemeine Angaben'!$D$20</f>
        <v>0</v>
      </c>
      <c r="G1131" s="454">
        <f>'E-Maßnahmen'!O19</f>
        <v>0</v>
      </c>
    </row>
    <row r="1132" spans="1:7">
      <c r="A1132" s="456" t="str">
        <f>'E-Maßnahmen'!$C$16</f>
        <v>E.1</v>
      </c>
      <c r="B1132" s="454" t="str">
        <f>'E-Maßnahmen'!$C$17</f>
        <v>Kategorie</v>
      </c>
      <c r="C1132" s="454"/>
      <c r="D1132" s="454" t="s">
        <v>1493</v>
      </c>
      <c r="E1132" s="476" t="s">
        <v>1412</v>
      </c>
      <c r="F1132" s="454">
        <f>'A-Allgemeine Angaben'!$D$20</f>
        <v>0</v>
      </c>
      <c r="G1132" s="454">
        <f>'E-Maßnahmen'!C20</f>
        <v>0</v>
      </c>
    </row>
    <row r="1133" spans="1:7">
      <c r="A1133" s="456" t="str">
        <f>'E-Maßnahmen'!$D$16</f>
        <v>E.2</v>
      </c>
      <c r="B1133" s="454" t="str">
        <f>'E-Maßnahmen'!$D$17</f>
        <v>Bezeichnung der Maßnahmen</v>
      </c>
      <c r="C1133" s="454"/>
      <c r="D1133" s="454" t="s">
        <v>1493</v>
      </c>
      <c r="E1133" s="476" t="s">
        <v>1412</v>
      </c>
      <c r="F1133" s="454">
        <f>'A-Allgemeine Angaben'!$D$20</f>
        <v>0</v>
      </c>
      <c r="G1133" s="454">
        <f>'E-Maßnahmen'!D20</f>
        <v>0</v>
      </c>
    </row>
    <row r="1134" spans="1:7">
      <c r="A1134" s="456" t="str">
        <f>'E-Maßnahmen'!$E$16</f>
        <v>E.2.1</v>
      </c>
      <c r="B1134" s="454" t="str">
        <f>'E-Maßnahmen'!$E$17</f>
        <v>Anzahl der Maßnahmen in der Kategorie</v>
      </c>
      <c r="C1134" s="454"/>
      <c r="D1134" s="454" t="s">
        <v>1493</v>
      </c>
      <c r="E1134" s="454" t="str">
        <f>'E-Maßnahmen'!$E$18</f>
        <v>Anzahl</v>
      </c>
      <c r="F1134" s="454">
        <f>'A-Allgemeine Angaben'!$D$20</f>
        <v>0</v>
      </c>
      <c r="G1134" s="459">
        <f>'E-Maßnahmen'!E20</f>
        <v>0</v>
      </c>
    </row>
    <row r="1135" spans="1:7">
      <c r="A1135" s="456" t="str">
        <f>'E-Maßnahmen'!$F$16</f>
        <v>E.3</v>
      </c>
      <c r="B1135" s="454" t="str">
        <f>'E-Maßnahmen'!$F$17</f>
        <v>Zeitpunkt für den Beginn der Umsetzung</v>
      </c>
      <c r="C1135" s="454"/>
      <c r="D1135" s="454" t="s">
        <v>1493</v>
      </c>
      <c r="E1135" s="454" t="s">
        <v>1411</v>
      </c>
      <c r="F1135" s="454">
        <f>'A-Allgemeine Angaben'!$D$20</f>
        <v>0</v>
      </c>
      <c r="G1135" s="461">
        <f>'E-Maßnahmen'!F20</f>
        <v>0</v>
      </c>
    </row>
    <row r="1136" spans="1:7">
      <c r="A1136" s="456" t="str">
        <f>'E-Maßnahmen'!$G$16</f>
        <v>E.4</v>
      </c>
      <c r="B1136" s="454" t="str">
        <f>'E-Maßnahmen'!$G$17</f>
        <v>Anzahl der Wiederholungen</v>
      </c>
      <c r="C1136" s="454"/>
      <c r="D1136" s="454" t="s">
        <v>1493</v>
      </c>
      <c r="E1136" s="454" t="s">
        <v>90</v>
      </c>
      <c r="F1136" s="454">
        <f>'A-Allgemeine Angaben'!$D$20</f>
        <v>0</v>
      </c>
      <c r="G1136" s="454">
        <f>'E-Maßnahmen'!G20</f>
        <v>0</v>
      </c>
    </row>
    <row r="1137" spans="1:7">
      <c r="A1137" s="456" t="str">
        <f>'E-Maßnahmen'!$H$16</f>
        <v>E.5</v>
      </c>
      <c r="B1137" s="454" t="str">
        <f>'E-Maßnahmen'!$H$17</f>
        <v>Zeitpunkt, zu dem die Umsetzung abgeschlossen sein soll</v>
      </c>
      <c r="C1137" s="454"/>
      <c r="D1137" s="454" t="s">
        <v>1493</v>
      </c>
      <c r="E1137" s="454" t="s">
        <v>1411</v>
      </c>
      <c r="F1137" s="454">
        <f>'A-Allgemeine Angaben'!$D$20</f>
        <v>0</v>
      </c>
      <c r="G1137" s="461">
        <f>'E-Maßnahmen'!H20</f>
        <v>0</v>
      </c>
    </row>
    <row r="1138" spans="1:7">
      <c r="A1138" s="454" t="str">
        <f>'E-Maßnahmen'!$I$16</f>
        <v>E.6</v>
      </c>
      <c r="B1138" s="454" t="str">
        <f>'E-Maßnahmen'!$I$17</f>
        <v>Erwartete Kosten (Planung &amp; Umsetzung) der Maßnahme</v>
      </c>
      <c r="C1138" s="454"/>
      <c r="D1138" s="454" t="s">
        <v>1493</v>
      </c>
      <c r="E1138" s="454" t="str">
        <f>'E-Maßnahmen'!$I$18</f>
        <v>EUR</v>
      </c>
      <c r="F1138" s="454">
        <f>'A-Allgemeine Angaben'!$D$20</f>
        <v>0</v>
      </c>
      <c r="G1138" s="454">
        <f>'E-Maßnahmen'!I20</f>
        <v>0</v>
      </c>
    </row>
    <row r="1139" spans="1:7">
      <c r="A1139" s="456" t="str">
        <f>'E-Maßnahmen'!$J$16</f>
        <v>E.7.1</v>
      </c>
      <c r="B1139" s="454" t="str">
        <f>'E-Maßnahmen'!$J$17</f>
        <v>Kostentragender Sektor 1</v>
      </c>
      <c r="C1139" s="454"/>
      <c r="D1139" s="454" t="s">
        <v>1493</v>
      </c>
      <c r="E1139" s="476" t="s">
        <v>1412</v>
      </c>
      <c r="F1139" s="454">
        <f>'A-Allgemeine Angaben'!$D$20</f>
        <v>0</v>
      </c>
      <c r="G1139" s="454">
        <f>'E-Maßnahmen'!J20</f>
        <v>0</v>
      </c>
    </row>
    <row r="1140" spans="1:7">
      <c r="A1140" s="456" t="str">
        <f>'E-Maßnahmen'!$K$16</f>
        <v>E.7.2</v>
      </c>
      <c r="B1140" s="454" t="str">
        <f>'E-Maßnahmen'!$K$17</f>
        <v>Kostentragender Sektor 2</v>
      </c>
      <c r="C1140" s="454"/>
      <c r="D1140" s="454" t="s">
        <v>1493</v>
      </c>
      <c r="E1140" s="476" t="s">
        <v>1412</v>
      </c>
      <c r="F1140" s="454">
        <f>'A-Allgemeine Angaben'!$D$20</f>
        <v>0</v>
      </c>
      <c r="G1140" s="454">
        <f>'E-Maßnahmen'!K20</f>
        <v>0</v>
      </c>
    </row>
    <row r="1141" spans="1:7">
      <c r="A1141" s="456" t="str">
        <f>'E-Maßnahmen'!$L$16</f>
        <v>E.8</v>
      </c>
      <c r="B1141" s="454" t="str">
        <f>'E-Maßnahmen'!$L$17</f>
        <v>Endenergieeinsparung durch die Maßnahmen</v>
      </c>
      <c r="C1141" s="454"/>
      <c r="D1141" s="454" t="s">
        <v>1493</v>
      </c>
      <c r="E1141" s="454" t="str">
        <f>'E-Maßnahmen'!$L$18</f>
        <v>MWh/a</v>
      </c>
      <c r="F1141" s="454">
        <f>'A-Allgemeine Angaben'!$D$20</f>
        <v>0</v>
      </c>
      <c r="G1141" s="459" t="str">
        <f>IF('E-Maßnahmen'!$L$20="","-",'E-Maßnahmen'!$L$20)</f>
        <v>-</v>
      </c>
    </row>
    <row r="1142" spans="1:7">
      <c r="A1142" s="456" t="str">
        <f>'E-Maßnahmen'!$M$16</f>
        <v>E.9</v>
      </c>
      <c r="B1142" s="454" t="str">
        <f>'E-Maßnahmen'!$M$17</f>
        <v>THG-Emissionen Einsparung durch die Maßnahmen</v>
      </c>
      <c r="C1142" s="454"/>
      <c r="D1142" s="454" t="s">
        <v>1493</v>
      </c>
      <c r="E1142" s="454" t="str">
        <f>'E-Maßnahmen'!$M$18</f>
        <v>t/a</v>
      </c>
      <c r="F1142" s="454">
        <f>'A-Allgemeine Angaben'!$D$20</f>
        <v>0</v>
      </c>
      <c r="G1142" s="459" t="str">
        <f>IF('E-Maßnahmen'!$M$20="","-",'E-Maßnahmen'!$M$20)</f>
        <v>-</v>
      </c>
    </row>
    <row r="1143" spans="1:7">
      <c r="A1143" s="456" t="str">
        <f>'E-Maßnahmen'!$N$16</f>
        <v>E.10.1</v>
      </c>
      <c r="B1143" s="454" t="str">
        <f>'E-Maßnahmen'!$N$17</f>
        <v>Ermittelte Finanzierungsmechanismen 1 zur Umsetzung der Maßnahme</v>
      </c>
      <c r="C1143" s="454"/>
      <c r="D1143" s="454" t="s">
        <v>1493</v>
      </c>
      <c r="E1143" s="476" t="s">
        <v>1412</v>
      </c>
      <c r="F1143" s="454">
        <f>'A-Allgemeine Angaben'!$D$20</f>
        <v>0</v>
      </c>
      <c r="G1143" s="454">
        <f>'E-Maßnahmen'!N20</f>
        <v>0</v>
      </c>
    </row>
    <row r="1144" spans="1:7">
      <c r="A1144" s="456" t="str">
        <f>'E-Maßnahmen'!$O$16</f>
        <v>E.10.2</v>
      </c>
      <c r="B1144" s="454" t="str">
        <f>'E-Maßnahmen'!$O$17</f>
        <v>Ermittelte Finanzierungsmechanismen 2 zur Umsetzung der Maßnahme</v>
      </c>
      <c r="C1144" s="454"/>
      <c r="D1144" s="454" t="s">
        <v>1493</v>
      </c>
      <c r="E1144" s="476" t="s">
        <v>1412</v>
      </c>
      <c r="F1144" s="454">
        <f>'A-Allgemeine Angaben'!$D$20</f>
        <v>0</v>
      </c>
      <c r="G1144" s="454">
        <f>'E-Maßnahmen'!O20</f>
        <v>0</v>
      </c>
    </row>
    <row r="1145" spans="1:7">
      <c r="A1145" s="456" t="str">
        <f>'E-Maßnahmen'!$C$16</f>
        <v>E.1</v>
      </c>
      <c r="B1145" s="454" t="str">
        <f>'E-Maßnahmen'!$C$17</f>
        <v>Kategorie</v>
      </c>
      <c r="C1145" s="454"/>
      <c r="D1145" s="454" t="s">
        <v>1494</v>
      </c>
      <c r="E1145" s="476" t="s">
        <v>1412</v>
      </c>
      <c r="F1145" s="454">
        <f>'A-Allgemeine Angaben'!$D$20</f>
        <v>0</v>
      </c>
      <c r="G1145" s="454">
        <f>'E-Maßnahmen'!C21</f>
        <v>0</v>
      </c>
    </row>
    <row r="1146" spans="1:7">
      <c r="A1146" s="456" t="str">
        <f>'E-Maßnahmen'!$D$16</f>
        <v>E.2</v>
      </c>
      <c r="B1146" s="454" t="str">
        <f>'E-Maßnahmen'!$D$17</f>
        <v>Bezeichnung der Maßnahmen</v>
      </c>
      <c r="C1146" s="454"/>
      <c r="D1146" s="454" t="s">
        <v>1494</v>
      </c>
      <c r="E1146" s="476" t="s">
        <v>1412</v>
      </c>
      <c r="F1146" s="454">
        <f>'A-Allgemeine Angaben'!$D$20</f>
        <v>0</v>
      </c>
      <c r="G1146" s="454">
        <f>'E-Maßnahmen'!D21</f>
        <v>0</v>
      </c>
    </row>
    <row r="1147" spans="1:7">
      <c r="A1147" s="456" t="str">
        <f>'E-Maßnahmen'!$E$16</f>
        <v>E.2.1</v>
      </c>
      <c r="B1147" s="454" t="str">
        <f>'E-Maßnahmen'!$E$17</f>
        <v>Anzahl der Maßnahmen in der Kategorie</v>
      </c>
      <c r="C1147" s="454"/>
      <c r="D1147" s="454" t="s">
        <v>1494</v>
      </c>
      <c r="E1147" s="454" t="str">
        <f>'E-Maßnahmen'!$E$18</f>
        <v>Anzahl</v>
      </c>
      <c r="F1147" s="454">
        <f>'A-Allgemeine Angaben'!$D$20</f>
        <v>0</v>
      </c>
      <c r="G1147" s="459">
        <f>'E-Maßnahmen'!E21</f>
        <v>0</v>
      </c>
    </row>
    <row r="1148" spans="1:7">
      <c r="A1148" s="456" t="str">
        <f>'E-Maßnahmen'!$F$16</f>
        <v>E.3</v>
      </c>
      <c r="B1148" s="454" t="str">
        <f>'E-Maßnahmen'!$F$17</f>
        <v>Zeitpunkt für den Beginn der Umsetzung</v>
      </c>
      <c r="C1148" s="454"/>
      <c r="D1148" s="454" t="s">
        <v>1494</v>
      </c>
      <c r="E1148" s="454" t="s">
        <v>1411</v>
      </c>
      <c r="F1148" s="454">
        <f>'A-Allgemeine Angaben'!$D$20</f>
        <v>0</v>
      </c>
      <c r="G1148" s="461">
        <f>'E-Maßnahmen'!F21</f>
        <v>0</v>
      </c>
    </row>
    <row r="1149" spans="1:7">
      <c r="A1149" s="456" t="str">
        <f>'E-Maßnahmen'!$G$16</f>
        <v>E.4</v>
      </c>
      <c r="B1149" s="454" t="str">
        <f>'E-Maßnahmen'!$G$17</f>
        <v>Anzahl der Wiederholungen</v>
      </c>
      <c r="C1149" s="454"/>
      <c r="D1149" s="454" t="s">
        <v>1494</v>
      </c>
      <c r="E1149" s="454" t="s">
        <v>90</v>
      </c>
      <c r="F1149" s="454">
        <f>'A-Allgemeine Angaben'!$D$20</f>
        <v>0</v>
      </c>
      <c r="G1149" s="454">
        <f>'E-Maßnahmen'!G21</f>
        <v>0</v>
      </c>
    </row>
    <row r="1150" spans="1:7">
      <c r="A1150" s="456" t="str">
        <f>'E-Maßnahmen'!$H$16</f>
        <v>E.5</v>
      </c>
      <c r="B1150" s="454" t="str">
        <f>'E-Maßnahmen'!$H$17</f>
        <v>Zeitpunkt, zu dem die Umsetzung abgeschlossen sein soll</v>
      </c>
      <c r="C1150" s="454"/>
      <c r="D1150" s="454" t="s">
        <v>1494</v>
      </c>
      <c r="E1150" s="454" t="s">
        <v>1411</v>
      </c>
      <c r="F1150" s="454">
        <f>'A-Allgemeine Angaben'!$D$20</f>
        <v>0</v>
      </c>
      <c r="G1150" s="461">
        <f>'E-Maßnahmen'!H21</f>
        <v>0</v>
      </c>
    </row>
    <row r="1151" spans="1:7">
      <c r="A1151" s="454" t="str">
        <f>'E-Maßnahmen'!$I$16</f>
        <v>E.6</v>
      </c>
      <c r="B1151" s="454" t="str">
        <f>'E-Maßnahmen'!$I$17</f>
        <v>Erwartete Kosten (Planung &amp; Umsetzung) der Maßnahme</v>
      </c>
      <c r="C1151" s="454"/>
      <c r="D1151" s="454" t="s">
        <v>1494</v>
      </c>
      <c r="E1151" s="454" t="str">
        <f>'E-Maßnahmen'!$I$18</f>
        <v>EUR</v>
      </c>
      <c r="F1151" s="454">
        <f>'A-Allgemeine Angaben'!$D$20</f>
        <v>0</v>
      </c>
      <c r="G1151" s="455">
        <f>'E-Maßnahmen'!I21</f>
        <v>0</v>
      </c>
    </row>
    <row r="1152" spans="1:7">
      <c r="A1152" s="456" t="str">
        <f>'E-Maßnahmen'!$J$16</f>
        <v>E.7.1</v>
      </c>
      <c r="B1152" s="454" t="str">
        <f>'E-Maßnahmen'!$J$17</f>
        <v>Kostentragender Sektor 1</v>
      </c>
      <c r="C1152" s="454"/>
      <c r="D1152" s="454" t="s">
        <v>1494</v>
      </c>
      <c r="E1152" s="476" t="s">
        <v>1412</v>
      </c>
      <c r="F1152" s="454">
        <f>'A-Allgemeine Angaben'!$D$20</f>
        <v>0</v>
      </c>
      <c r="G1152" s="454">
        <f>'E-Maßnahmen'!J21</f>
        <v>0</v>
      </c>
    </row>
    <row r="1153" spans="1:7">
      <c r="A1153" s="456" t="str">
        <f>'E-Maßnahmen'!$K$16</f>
        <v>E.7.2</v>
      </c>
      <c r="B1153" s="454" t="str">
        <f>'E-Maßnahmen'!$K$17</f>
        <v>Kostentragender Sektor 2</v>
      </c>
      <c r="C1153" s="454"/>
      <c r="D1153" s="454" t="s">
        <v>1494</v>
      </c>
      <c r="E1153" s="476" t="s">
        <v>1412</v>
      </c>
      <c r="F1153" s="454">
        <f>'A-Allgemeine Angaben'!$D$20</f>
        <v>0</v>
      </c>
      <c r="G1153" s="454">
        <f>'E-Maßnahmen'!K21</f>
        <v>0</v>
      </c>
    </row>
    <row r="1154" spans="1:7">
      <c r="A1154" s="456" t="str">
        <f>'E-Maßnahmen'!$L$16</f>
        <v>E.8</v>
      </c>
      <c r="B1154" s="454" t="str">
        <f>'E-Maßnahmen'!$L$17</f>
        <v>Endenergieeinsparung durch die Maßnahmen</v>
      </c>
      <c r="C1154" s="454"/>
      <c r="D1154" s="454" t="s">
        <v>1494</v>
      </c>
      <c r="E1154" s="454" t="str">
        <f>'E-Maßnahmen'!$L$18</f>
        <v>MWh/a</v>
      </c>
      <c r="F1154" s="454">
        <f>'A-Allgemeine Angaben'!$D$20</f>
        <v>0</v>
      </c>
      <c r="G1154" s="459" t="str">
        <f>IF('E-Maßnahmen'!$L$21="","-",'E-Maßnahmen'!$L$21)</f>
        <v>-</v>
      </c>
    </row>
    <row r="1155" spans="1:7">
      <c r="A1155" s="456" t="str">
        <f>'E-Maßnahmen'!$M$16</f>
        <v>E.9</v>
      </c>
      <c r="B1155" s="454" t="str">
        <f>'E-Maßnahmen'!$M$17</f>
        <v>THG-Emissionen Einsparung durch die Maßnahmen</v>
      </c>
      <c r="C1155" s="454"/>
      <c r="D1155" s="454" t="s">
        <v>1494</v>
      </c>
      <c r="E1155" s="454" t="str">
        <f>'E-Maßnahmen'!$M$18</f>
        <v>t/a</v>
      </c>
      <c r="F1155" s="454">
        <f>'A-Allgemeine Angaben'!$D$20</f>
        <v>0</v>
      </c>
      <c r="G1155" s="459" t="str">
        <f>IF('E-Maßnahmen'!$M$21="","-",'E-Maßnahmen'!$M$21)</f>
        <v>-</v>
      </c>
    </row>
    <row r="1156" spans="1:7">
      <c r="A1156" s="456" t="str">
        <f>'E-Maßnahmen'!$N$16</f>
        <v>E.10.1</v>
      </c>
      <c r="B1156" s="454" t="str">
        <f>'E-Maßnahmen'!$N$17</f>
        <v>Ermittelte Finanzierungsmechanismen 1 zur Umsetzung der Maßnahme</v>
      </c>
      <c r="C1156" s="454"/>
      <c r="D1156" s="454" t="s">
        <v>1494</v>
      </c>
      <c r="E1156" s="476" t="s">
        <v>1412</v>
      </c>
      <c r="F1156" s="454">
        <f>'A-Allgemeine Angaben'!$D$20</f>
        <v>0</v>
      </c>
      <c r="G1156" s="454">
        <f>'E-Maßnahmen'!N21</f>
        <v>0</v>
      </c>
    </row>
    <row r="1157" spans="1:7">
      <c r="A1157" s="456" t="str">
        <f>'E-Maßnahmen'!$O$16</f>
        <v>E.10.2</v>
      </c>
      <c r="B1157" s="454" t="str">
        <f>'E-Maßnahmen'!$O$17</f>
        <v>Ermittelte Finanzierungsmechanismen 2 zur Umsetzung der Maßnahme</v>
      </c>
      <c r="C1157" s="454"/>
      <c r="D1157" s="454" t="s">
        <v>1494</v>
      </c>
      <c r="E1157" s="476" t="s">
        <v>1412</v>
      </c>
      <c r="F1157" s="454">
        <f>'A-Allgemeine Angaben'!$D$20</f>
        <v>0</v>
      </c>
      <c r="G1157" s="454">
        <f>'E-Maßnahmen'!O21</f>
        <v>0</v>
      </c>
    </row>
    <row r="1158" spans="1:7">
      <c r="A1158" s="456" t="str">
        <f>'E-Maßnahmen'!$C$16</f>
        <v>E.1</v>
      </c>
      <c r="B1158" s="454" t="str">
        <f>'E-Maßnahmen'!$C$17</f>
        <v>Kategorie</v>
      </c>
      <c r="C1158" s="454"/>
      <c r="D1158" s="454" t="s">
        <v>1495</v>
      </c>
      <c r="E1158" s="476" t="s">
        <v>1412</v>
      </c>
      <c r="F1158" s="454">
        <f>'A-Allgemeine Angaben'!$D$20</f>
        <v>0</v>
      </c>
      <c r="G1158" s="454">
        <f>'E-Maßnahmen'!C22</f>
        <v>0</v>
      </c>
    </row>
    <row r="1159" spans="1:7">
      <c r="A1159" s="456" t="str">
        <f>'E-Maßnahmen'!$D$16</f>
        <v>E.2</v>
      </c>
      <c r="B1159" s="454" t="str">
        <f>'E-Maßnahmen'!$D$17</f>
        <v>Bezeichnung der Maßnahmen</v>
      </c>
      <c r="C1159" s="454"/>
      <c r="D1159" s="454" t="s">
        <v>1495</v>
      </c>
      <c r="E1159" s="476" t="s">
        <v>1412</v>
      </c>
      <c r="F1159" s="454">
        <f>'A-Allgemeine Angaben'!$D$20</f>
        <v>0</v>
      </c>
      <c r="G1159" s="456">
        <f>'E-Maßnahmen'!D22</f>
        <v>0</v>
      </c>
    </row>
    <row r="1160" spans="1:7">
      <c r="A1160" s="456" t="str">
        <f>'E-Maßnahmen'!$E$16</f>
        <v>E.2.1</v>
      </c>
      <c r="B1160" s="454" t="str">
        <f>'E-Maßnahmen'!$E$17</f>
        <v>Anzahl der Maßnahmen in der Kategorie</v>
      </c>
      <c r="C1160" s="454"/>
      <c r="D1160" s="454" t="s">
        <v>1495</v>
      </c>
      <c r="E1160" s="454" t="str">
        <f>'E-Maßnahmen'!$E$18</f>
        <v>Anzahl</v>
      </c>
      <c r="F1160" s="454">
        <f>'A-Allgemeine Angaben'!$D$20</f>
        <v>0</v>
      </c>
      <c r="G1160" s="460">
        <f>'E-Maßnahmen'!E22</f>
        <v>0</v>
      </c>
    </row>
    <row r="1161" spans="1:7">
      <c r="A1161" s="456" t="str">
        <f>'E-Maßnahmen'!$F$16</f>
        <v>E.3</v>
      </c>
      <c r="B1161" s="454" t="str">
        <f>'E-Maßnahmen'!$F$17</f>
        <v>Zeitpunkt für den Beginn der Umsetzung</v>
      </c>
      <c r="C1161" s="454"/>
      <c r="D1161" s="454" t="s">
        <v>1495</v>
      </c>
      <c r="E1161" s="454" t="s">
        <v>1411</v>
      </c>
      <c r="F1161" s="454">
        <f>'A-Allgemeine Angaben'!$D$20</f>
        <v>0</v>
      </c>
      <c r="G1161" s="461">
        <f>'E-Maßnahmen'!F22</f>
        <v>0</v>
      </c>
    </row>
    <row r="1162" spans="1:7">
      <c r="A1162" s="456" t="str">
        <f>'E-Maßnahmen'!$G$16</f>
        <v>E.4</v>
      </c>
      <c r="B1162" s="454" t="str">
        <f>'E-Maßnahmen'!$G$17</f>
        <v>Anzahl der Wiederholungen</v>
      </c>
      <c r="C1162" s="454"/>
      <c r="D1162" s="454" t="s">
        <v>1495</v>
      </c>
      <c r="E1162" s="454" t="s">
        <v>90</v>
      </c>
      <c r="F1162" s="454">
        <f>'A-Allgemeine Angaben'!$D$20</f>
        <v>0</v>
      </c>
      <c r="G1162" s="454">
        <f>'E-Maßnahmen'!G22</f>
        <v>0</v>
      </c>
    </row>
    <row r="1163" spans="1:7">
      <c r="A1163" s="456" t="str">
        <f>'E-Maßnahmen'!$H$16</f>
        <v>E.5</v>
      </c>
      <c r="B1163" s="454" t="str">
        <f>'E-Maßnahmen'!$H$17</f>
        <v>Zeitpunkt, zu dem die Umsetzung abgeschlossen sein soll</v>
      </c>
      <c r="C1163" s="454"/>
      <c r="D1163" s="454" t="s">
        <v>1495</v>
      </c>
      <c r="E1163" s="454" t="s">
        <v>1411</v>
      </c>
      <c r="F1163" s="454">
        <f>'A-Allgemeine Angaben'!$D$20</f>
        <v>0</v>
      </c>
      <c r="G1163" s="461">
        <f>'E-Maßnahmen'!H22</f>
        <v>0</v>
      </c>
    </row>
    <row r="1164" spans="1:7">
      <c r="A1164" s="454" t="str">
        <f>'E-Maßnahmen'!$I$16</f>
        <v>E.6</v>
      </c>
      <c r="B1164" s="454" t="str">
        <f>'E-Maßnahmen'!$I$17</f>
        <v>Erwartete Kosten (Planung &amp; Umsetzung) der Maßnahme</v>
      </c>
      <c r="C1164" s="454"/>
      <c r="D1164" s="454" t="s">
        <v>1495</v>
      </c>
      <c r="E1164" s="454" t="str">
        <f>'E-Maßnahmen'!$I$18</f>
        <v>EUR</v>
      </c>
      <c r="F1164" s="454">
        <f>'A-Allgemeine Angaben'!$D$20</f>
        <v>0</v>
      </c>
      <c r="G1164" s="455">
        <f>'E-Maßnahmen'!I22</f>
        <v>0</v>
      </c>
    </row>
    <row r="1165" spans="1:7">
      <c r="A1165" s="456" t="str">
        <f>'E-Maßnahmen'!$J$16</f>
        <v>E.7.1</v>
      </c>
      <c r="B1165" s="454" t="str">
        <f>'E-Maßnahmen'!$J$17</f>
        <v>Kostentragender Sektor 1</v>
      </c>
      <c r="C1165" s="454"/>
      <c r="D1165" s="454" t="s">
        <v>1495</v>
      </c>
      <c r="E1165" s="476" t="s">
        <v>1412</v>
      </c>
      <c r="F1165" s="454">
        <f>'A-Allgemeine Angaben'!$D$20</f>
        <v>0</v>
      </c>
      <c r="G1165" s="454">
        <f>'E-Maßnahmen'!J22</f>
        <v>0</v>
      </c>
    </row>
    <row r="1166" spans="1:7">
      <c r="A1166" s="456" t="str">
        <f>'E-Maßnahmen'!$K$16</f>
        <v>E.7.2</v>
      </c>
      <c r="B1166" s="454" t="str">
        <f>'E-Maßnahmen'!$K$17</f>
        <v>Kostentragender Sektor 2</v>
      </c>
      <c r="C1166" s="454"/>
      <c r="D1166" s="454" t="s">
        <v>1495</v>
      </c>
      <c r="E1166" s="476" t="s">
        <v>1412</v>
      </c>
      <c r="F1166" s="454">
        <f>'A-Allgemeine Angaben'!$D$20</f>
        <v>0</v>
      </c>
      <c r="G1166" s="454">
        <f>'E-Maßnahmen'!K22</f>
        <v>0</v>
      </c>
    </row>
    <row r="1167" spans="1:7">
      <c r="A1167" s="456" t="str">
        <f>'E-Maßnahmen'!$L$16</f>
        <v>E.8</v>
      </c>
      <c r="B1167" s="454" t="str">
        <f>'E-Maßnahmen'!$L$17</f>
        <v>Endenergieeinsparung durch die Maßnahmen</v>
      </c>
      <c r="C1167" s="454"/>
      <c r="D1167" s="454" t="s">
        <v>1495</v>
      </c>
      <c r="E1167" s="454" t="str">
        <f>'E-Maßnahmen'!$L$18</f>
        <v>MWh/a</v>
      </c>
      <c r="F1167" s="454">
        <f>'A-Allgemeine Angaben'!$D$20</f>
        <v>0</v>
      </c>
      <c r="G1167" s="459" t="str">
        <f>IF('E-Maßnahmen'!$L$22="","-",'E-Maßnahmen'!$L$22)</f>
        <v>-</v>
      </c>
    </row>
    <row r="1168" spans="1:7">
      <c r="A1168" s="456" t="str">
        <f>'E-Maßnahmen'!$M$16</f>
        <v>E.9</v>
      </c>
      <c r="B1168" s="454" t="str">
        <f>'E-Maßnahmen'!$M$17</f>
        <v>THG-Emissionen Einsparung durch die Maßnahmen</v>
      </c>
      <c r="C1168" s="454"/>
      <c r="D1168" s="454" t="s">
        <v>1495</v>
      </c>
      <c r="E1168" s="454" t="str">
        <f>'E-Maßnahmen'!$M$18</f>
        <v>t/a</v>
      </c>
      <c r="F1168" s="454">
        <f>'A-Allgemeine Angaben'!$D$20</f>
        <v>0</v>
      </c>
      <c r="G1168" s="459" t="str">
        <f>IF('E-Maßnahmen'!$M$22="","-",'E-Maßnahmen'!$M$22)</f>
        <v>-</v>
      </c>
    </row>
    <row r="1169" spans="1:7">
      <c r="A1169" s="456" t="str">
        <f>'E-Maßnahmen'!$N$16</f>
        <v>E.10.1</v>
      </c>
      <c r="B1169" s="454" t="str">
        <f>'E-Maßnahmen'!$N$17</f>
        <v>Ermittelte Finanzierungsmechanismen 1 zur Umsetzung der Maßnahme</v>
      </c>
      <c r="C1169" s="454"/>
      <c r="D1169" s="454" t="s">
        <v>1495</v>
      </c>
      <c r="E1169" s="476" t="s">
        <v>1412</v>
      </c>
      <c r="F1169" s="454">
        <f>'A-Allgemeine Angaben'!$D$20</f>
        <v>0</v>
      </c>
      <c r="G1169" s="454">
        <f>'E-Maßnahmen'!N22</f>
        <v>0</v>
      </c>
    </row>
    <row r="1170" spans="1:7">
      <c r="A1170" s="456" t="str">
        <f>'E-Maßnahmen'!$O$16</f>
        <v>E.10.2</v>
      </c>
      <c r="B1170" s="454" t="str">
        <f>'E-Maßnahmen'!$O$17</f>
        <v>Ermittelte Finanzierungsmechanismen 2 zur Umsetzung der Maßnahme</v>
      </c>
      <c r="C1170" s="454"/>
      <c r="D1170" s="454" t="s">
        <v>1495</v>
      </c>
      <c r="E1170" s="476" t="s">
        <v>1412</v>
      </c>
      <c r="F1170" s="454">
        <f>'A-Allgemeine Angaben'!$D$20</f>
        <v>0</v>
      </c>
      <c r="G1170" s="454">
        <f>'E-Maßnahmen'!O22</f>
        <v>0</v>
      </c>
    </row>
    <row r="1171" spans="1:7">
      <c r="A1171" s="456" t="str">
        <f>'E-Maßnahmen'!$C$16</f>
        <v>E.1</v>
      </c>
      <c r="B1171" s="454" t="str">
        <f>'E-Maßnahmen'!$C$17</f>
        <v>Kategorie</v>
      </c>
      <c r="C1171" s="454"/>
      <c r="D1171" s="454" t="s">
        <v>1496</v>
      </c>
      <c r="E1171" s="476" t="s">
        <v>1412</v>
      </c>
      <c r="F1171" s="454">
        <f>'A-Allgemeine Angaben'!$D$20</f>
        <v>0</v>
      </c>
      <c r="G1171" s="454">
        <f>'E-Maßnahmen'!C23</f>
        <v>0</v>
      </c>
    </row>
    <row r="1172" spans="1:7">
      <c r="A1172" s="456" t="str">
        <f>'E-Maßnahmen'!$D$16</f>
        <v>E.2</v>
      </c>
      <c r="B1172" s="454" t="str">
        <f>'E-Maßnahmen'!$D$17</f>
        <v>Bezeichnung der Maßnahmen</v>
      </c>
      <c r="C1172" s="454"/>
      <c r="D1172" s="454" t="s">
        <v>1496</v>
      </c>
      <c r="E1172" s="476" t="s">
        <v>1412</v>
      </c>
      <c r="F1172" s="454">
        <f>'A-Allgemeine Angaben'!$D$20</f>
        <v>0</v>
      </c>
      <c r="G1172" s="456">
        <f>'E-Maßnahmen'!D23</f>
        <v>0</v>
      </c>
    </row>
    <row r="1173" spans="1:7">
      <c r="A1173" s="456" t="str">
        <f>'E-Maßnahmen'!$E$16</f>
        <v>E.2.1</v>
      </c>
      <c r="B1173" s="454" t="str">
        <f>'E-Maßnahmen'!$E$17</f>
        <v>Anzahl der Maßnahmen in der Kategorie</v>
      </c>
      <c r="C1173" s="454"/>
      <c r="D1173" s="454" t="s">
        <v>1496</v>
      </c>
      <c r="E1173" s="454" t="str">
        <f>'E-Maßnahmen'!$E$18</f>
        <v>Anzahl</v>
      </c>
      <c r="F1173" s="454">
        <f>'A-Allgemeine Angaben'!$D$20</f>
        <v>0</v>
      </c>
      <c r="G1173" s="460">
        <f>'E-Maßnahmen'!E23</f>
        <v>0</v>
      </c>
    </row>
    <row r="1174" spans="1:7">
      <c r="A1174" s="456" t="str">
        <f>'E-Maßnahmen'!$F$16</f>
        <v>E.3</v>
      </c>
      <c r="B1174" s="454" t="str">
        <f>'E-Maßnahmen'!$F$17</f>
        <v>Zeitpunkt für den Beginn der Umsetzung</v>
      </c>
      <c r="C1174" s="454"/>
      <c r="D1174" s="454" t="s">
        <v>1496</v>
      </c>
      <c r="E1174" s="454" t="s">
        <v>1411</v>
      </c>
      <c r="F1174" s="454">
        <f>'A-Allgemeine Angaben'!$D$20</f>
        <v>0</v>
      </c>
      <c r="G1174" s="461">
        <f>'E-Maßnahmen'!F23</f>
        <v>0</v>
      </c>
    </row>
    <row r="1175" spans="1:7">
      <c r="A1175" s="456" t="str">
        <f>'E-Maßnahmen'!$G$16</f>
        <v>E.4</v>
      </c>
      <c r="B1175" s="454" t="str">
        <f>'E-Maßnahmen'!$G$17</f>
        <v>Anzahl der Wiederholungen</v>
      </c>
      <c r="C1175" s="454"/>
      <c r="D1175" s="454" t="s">
        <v>1496</v>
      </c>
      <c r="E1175" s="454" t="s">
        <v>90</v>
      </c>
      <c r="F1175" s="454">
        <f>'A-Allgemeine Angaben'!$D$20</f>
        <v>0</v>
      </c>
      <c r="G1175" s="454">
        <f>'E-Maßnahmen'!G23</f>
        <v>0</v>
      </c>
    </row>
    <row r="1176" spans="1:7">
      <c r="A1176" s="456" t="str">
        <f>'E-Maßnahmen'!$H$16</f>
        <v>E.5</v>
      </c>
      <c r="B1176" s="454" t="str">
        <f>'E-Maßnahmen'!$H$17</f>
        <v>Zeitpunkt, zu dem die Umsetzung abgeschlossen sein soll</v>
      </c>
      <c r="C1176" s="454"/>
      <c r="D1176" s="454" t="s">
        <v>1496</v>
      </c>
      <c r="E1176" s="454" t="s">
        <v>1411</v>
      </c>
      <c r="F1176" s="454">
        <f>'A-Allgemeine Angaben'!$D$20</f>
        <v>0</v>
      </c>
      <c r="G1176" s="461">
        <f>'E-Maßnahmen'!H23</f>
        <v>0</v>
      </c>
    </row>
    <row r="1177" spans="1:7">
      <c r="A1177" s="454" t="str">
        <f>'E-Maßnahmen'!$I$16</f>
        <v>E.6</v>
      </c>
      <c r="B1177" s="454" t="str">
        <f>'E-Maßnahmen'!$I$17</f>
        <v>Erwartete Kosten (Planung &amp; Umsetzung) der Maßnahme</v>
      </c>
      <c r="C1177" s="454"/>
      <c r="D1177" s="454" t="s">
        <v>1496</v>
      </c>
      <c r="E1177" s="454" t="str">
        <f>'E-Maßnahmen'!$I$18</f>
        <v>EUR</v>
      </c>
      <c r="F1177" s="454">
        <f>'A-Allgemeine Angaben'!$D$20</f>
        <v>0</v>
      </c>
      <c r="G1177" s="455">
        <f>'E-Maßnahmen'!I23</f>
        <v>0</v>
      </c>
    </row>
    <row r="1178" spans="1:7">
      <c r="A1178" s="456" t="str">
        <f>'E-Maßnahmen'!$J$16</f>
        <v>E.7.1</v>
      </c>
      <c r="B1178" s="454" t="str">
        <f>'E-Maßnahmen'!$J$17</f>
        <v>Kostentragender Sektor 1</v>
      </c>
      <c r="C1178" s="454"/>
      <c r="D1178" s="454" t="s">
        <v>1496</v>
      </c>
      <c r="E1178" s="476" t="s">
        <v>1412</v>
      </c>
      <c r="F1178" s="454">
        <f>'A-Allgemeine Angaben'!$D$20</f>
        <v>0</v>
      </c>
      <c r="G1178" s="454">
        <f>'E-Maßnahmen'!J23</f>
        <v>0</v>
      </c>
    </row>
    <row r="1179" spans="1:7">
      <c r="A1179" s="456" t="str">
        <f>'E-Maßnahmen'!$K$16</f>
        <v>E.7.2</v>
      </c>
      <c r="B1179" s="454" t="str">
        <f>'E-Maßnahmen'!$K$17</f>
        <v>Kostentragender Sektor 2</v>
      </c>
      <c r="C1179" s="454"/>
      <c r="D1179" s="454" t="s">
        <v>1496</v>
      </c>
      <c r="E1179" s="476" t="s">
        <v>1412</v>
      </c>
      <c r="F1179" s="454">
        <f>'A-Allgemeine Angaben'!$D$20</f>
        <v>0</v>
      </c>
      <c r="G1179" s="454">
        <f>'E-Maßnahmen'!K23</f>
        <v>0</v>
      </c>
    </row>
    <row r="1180" spans="1:7">
      <c r="A1180" s="456" t="str">
        <f>'E-Maßnahmen'!$L$16</f>
        <v>E.8</v>
      </c>
      <c r="B1180" s="454" t="str">
        <f>'E-Maßnahmen'!$L$17</f>
        <v>Endenergieeinsparung durch die Maßnahmen</v>
      </c>
      <c r="C1180" s="454"/>
      <c r="D1180" s="454" t="s">
        <v>1496</v>
      </c>
      <c r="E1180" s="454" t="str">
        <f>'E-Maßnahmen'!$L$18</f>
        <v>MWh/a</v>
      </c>
      <c r="F1180" s="454">
        <f>'A-Allgemeine Angaben'!$D$20</f>
        <v>0</v>
      </c>
      <c r="G1180" s="459" t="str">
        <f>IF('E-Maßnahmen'!$L$23="","-",'E-Maßnahmen'!$L$23)</f>
        <v>-</v>
      </c>
    </row>
    <row r="1181" spans="1:7">
      <c r="A1181" s="456" t="str">
        <f>'E-Maßnahmen'!$M$16</f>
        <v>E.9</v>
      </c>
      <c r="B1181" s="454" t="str">
        <f>'E-Maßnahmen'!$M$17</f>
        <v>THG-Emissionen Einsparung durch die Maßnahmen</v>
      </c>
      <c r="C1181" s="454"/>
      <c r="D1181" s="454" t="s">
        <v>1496</v>
      </c>
      <c r="E1181" s="454" t="str">
        <f>'E-Maßnahmen'!$M$18</f>
        <v>t/a</v>
      </c>
      <c r="F1181" s="454">
        <f>'A-Allgemeine Angaben'!$D$20</f>
        <v>0</v>
      </c>
      <c r="G1181" s="459" t="str">
        <f>IF('E-Maßnahmen'!$M$23="","-",'E-Maßnahmen'!$M$23)</f>
        <v>-</v>
      </c>
    </row>
    <row r="1182" spans="1:7">
      <c r="A1182" s="456" t="str">
        <f>'E-Maßnahmen'!$N$16</f>
        <v>E.10.1</v>
      </c>
      <c r="B1182" s="454" t="str">
        <f>'E-Maßnahmen'!$N$17</f>
        <v>Ermittelte Finanzierungsmechanismen 1 zur Umsetzung der Maßnahme</v>
      </c>
      <c r="C1182" s="454"/>
      <c r="D1182" s="454" t="s">
        <v>1496</v>
      </c>
      <c r="E1182" s="476" t="s">
        <v>1412</v>
      </c>
      <c r="F1182" s="454">
        <f>'A-Allgemeine Angaben'!$D$20</f>
        <v>0</v>
      </c>
      <c r="G1182" s="454">
        <f>'E-Maßnahmen'!N23</f>
        <v>0</v>
      </c>
    </row>
    <row r="1183" spans="1:7">
      <c r="A1183" s="456" t="str">
        <f>'E-Maßnahmen'!$O$16</f>
        <v>E.10.2</v>
      </c>
      <c r="B1183" s="454" t="str">
        <f>'E-Maßnahmen'!$O$17</f>
        <v>Ermittelte Finanzierungsmechanismen 2 zur Umsetzung der Maßnahme</v>
      </c>
      <c r="C1183" s="454"/>
      <c r="D1183" s="454" t="s">
        <v>1496</v>
      </c>
      <c r="E1183" s="476" t="s">
        <v>1412</v>
      </c>
      <c r="F1183" s="454">
        <f>'A-Allgemeine Angaben'!$D$20</f>
        <v>0</v>
      </c>
      <c r="G1183" s="454">
        <f>'E-Maßnahmen'!O23</f>
        <v>0</v>
      </c>
    </row>
    <row r="1184" spans="1:7">
      <c r="A1184" s="456" t="str">
        <f>'E-Maßnahmen'!$C$16</f>
        <v>E.1</v>
      </c>
      <c r="B1184" s="454" t="str">
        <f>'E-Maßnahmen'!$C$17</f>
        <v>Kategorie</v>
      </c>
      <c r="C1184" s="454"/>
      <c r="D1184" s="454" t="s">
        <v>1497</v>
      </c>
      <c r="E1184" s="476" t="s">
        <v>1412</v>
      </c>
      <c r="F1184" s="454">
        <f>'A-Allgemeine Angaben'!$D$20</f>
        <v>0</v>
      </c>
      <c r="G1184" s="454">
        <f>'E-Maßnahmen'!C24</f>
        <v>0</v>
      </c>
    </row>
    <row r="1185" spans="1:7">
      <c r="A1185" s="456" t="str">
        <f>'E-Maßnahmen'!$D$16</f>
        <v>E.2</v>
      </c>
      <c r="B1185" s="454" t="str">
        <f>'E-Maßnahmen'!$D$17</f>
        <v>Bezeichnung der Maßnahmen</v>
      </c>
      <c r="C1185" s="454"/>
      <c r="D1185" s="454" t="s">
        <v>1497</v>
      </c>
      <c r="E1185" s="476" t="s">
        <v>1412</v>
      </c>
      <c r="F1185" s="454">
        <f>'A-Allgemeine Angaben'!$D$20</f>
        <v>0</v>
      </c>
      <c r="G1185" s="456">
        <f>'E-Maßnahmen'!D24</f>
        <v>0</v>
      </c>
    </row>
    <row r="1186" spans="1:7">
      <c r="A1186" s="456" t="str">
        <f>'E-Maßnahmen'!$E$16</f>
        <v>E.2.1</v>
      </c>
      <c r="B1186" s="454" t="str">
        <f>'E-Maßnahmen'!$E$17</f>
        <v>Anzahl der Maßnahmen in der Kategorie</v>
      </c>
      <c r="C1186" s="454"/>
      <c r="D1186" s="454" t="s">
        <v>1497</v>
      </c>
      <c r="E1186" s="454" t="str">
        <f>'E-Maßnahmen'!$E$18</f>
        <v>Anzahl</v>
      </c>
      <c r="F1186" s="454">
        <f>'A-Allgemeine Angaben'!$D$20</f>
        <v>0</v>
      </c>
      <c r="G1186" s="460">
        <f>'E-Maßnahmen'!E24</f>
        <v>0</v>
      </c>
    </row>
    <row r="1187" spans="1:7">
      <c r="A1187" s="456" t="str">
        <f>'E-Maßnahmen'!$F$16</f>
        <v>E.3</v>
      </c>
      <c r="B1187" s="454" t="str">
        <f>'E-Maßnahmen'!$F$17</f>
        <v>Zeitpunkt für den Beginn der Umsetzung</v>
      </c>
      <c r="C1187" s="454"/>
      <c r="D1187" s="454" t="s">
        <v>1497</v>
      </c>
      <c r="E1187" s="454" t="s">
        <v>1411</v>
      </c>
      <c r="F1187" s="454">
        <f>'A-Allgemeine Angaben'!$D$20</f>
        <v>0</v>
      </c>
      <c r="G1187" s="461">
        <f>'E-Maßnahmen'!F24</f>
        <v>0</v>
      </c>
    </row>
    <row r="1188" spans="1:7">
      <c r="A1188" s="456" t="str">
        <f>'E-Maßnahmen'!$G$16</f>
        <v>E.4</v>
      </c>
      <c r="B1188" s="454" t="str">
        <f>'E-Maßnahmen'!$G$17</f>
        <v>Anzahl der Wiederholungen</v>
      </c>
      <c r="C1188" s="454"/>
      <c r="D1188" s="454" t="s">
        <v>1497</v>
      </c>
      <c r="E1188" s="454" t="s">
        <v>90</v>
      </c>
      <c r="F1188" s="454">
        <f>'A-Allgemeine Angaben'!$D$20</f>
        <v>0</v>
      </c>
      <c r="G1188" s="454">
        <f>'E-Maßnahmen'!G24</f>
        <v>0</v>
      </c>
    </row>
    <row r="1189" spans="1:7">
      <c r="A1189" s="456" t="str">
        <f>'E-Maßnahmen'!$H$16</f>
        <v>E.5</v>
      </c>
      <c r="B1189" s="454" t="str">
        <f>'E-Maßnahmen'!$H$17</f>
        <v>Zeitpunkt, zu dem die Umsetzung abgeschlossen sein soll</v>
      </c>
      <c r="C1189" s="454"/>
      <c r="D1189" s="454" t="s">
        <v>1497</v>
      </c>
      <c r="E1189" s="454" t="s">
        <v>1411</v>
      </c>
      <c r="F1189" s="454">
        <f>'A-Allgemeine Angaben'!$D$20</f>
        <v>0</v>
      </c>
      <c r="G1189" s="461">
        <f>'E-Maßnahmen'!H24</f>
        <v>0</v>
      </c>
    </row>
    <row r="1190" spans="1:7">
      <c r="A1190" s="454" t="str">
        <f>'E-Maßnahmen'!$I$16</f>
        <v>E.6</v>
      </c>
      <c r="B1190" s="454" t="str">
        <f>'E-Maßnahmen'!$I$17</f>
        <v>Erwartete Kosten (Planung &amp; Umsetzung) der Maßnahme</v>
      </c>
      <c r="C1190" s="454"/>
      <c r="D1190" s="454" t="s">
        <v>1497</v>
      </c>
      <c r="E1190" s="454" t="str">
        <f>'E-Maßnahmen'!$I$18</f>
        <v>EUR</v>
      </c>
      <c r="F1190" s="454">
        <f>'A-Allgemeine Angaben'!$D$20</f>
        <v>0</v>
      </c>
      <c r="G1190" s="455">
        <f>'E-Maßnahmen'!I24</f>
        <v>0</v>
      </c>
    </row>
    <row r="1191" spans="1:7">
      <c r="A1191" s="456" t="str">
        <f>'E-Maßnahmen'!$J$16</f>
        <v>E.7.1</v>
      </c>
      <c r="B1191" s="454" t="str">
        <f>'E-Maßnahmen'!$J$17</f>
        <v>Kostentragender Sektor 1</v>
      </c>
      <c r="C1191" s="454"/>
      <c r="D1191" s="454" t="s">
        <v>1497</v>
      </c>
      <c r="E1191" s="476" t="s">
        <v>1412</v>
      </c>
      <c r="F1191" s="454">
        <f>'A-Allgemeine Angaben'!$D$20</f>
        <v>0</v>
      </c>
      <c r="G1191" s="454">
        <f>'E-Maßnahmen'!J24</f>
        <v>0</v>
      </c>
    </row>
    <row r="1192" spans="1:7">
      <c r="A1192" s="456" t="str">
        <f>'E-Maßnahmen'!$K$16</f>
        <v>E.7.2</v>
      </c>
      <c r="B1192" s="454" t="str">
        <f>'E-Maßnahmen'!$K$17</f>
        <v>Kostentragender Sektor 2</v>
      </c>
      <c r="C1192" s="454"/>
      <c r="D1192" s="454" t="s">
        <v>1497</v>
      </c>
      <c r="E1192" s="476" t="s">
        <v>1412</v>
      </c>
      <c r="F1192" s="454">
        <f>'A-Allgemeine Angaben'!$D$20</f>
        <v>0</v>
      </c>
      <c r="G1192" s="454">
        <f>'E-Maßnahmen'!K24</f>
        <v>0</v>
      </c>
    </row>
    <row r="1193" spans="1:7">
      <c r="A1193" s="456" t="str">
        <f>'E-Maßnahmen'!$L$16</f>
        <v>E.8</v>
      </c>
      <c r="B1193" s="454" t="str">
        <f>'E-Maßnahmen'!$L$17</f>
        <v>Endenergieeinsparung durch die Maßnahmen</v>
      </c>
      <c r="C1193" s="454"/>
      <c r="D1193" s="454" t="s">
        <v>1497</v>
      </c>
      <c r="E1193" s="454" t="str">
        <f>'E-Maßnahmen'!$L$18</f>
        <v>MWh/a</v>
      </c>
      <c r="F1193" s="454">
        <f>'A-Allgemeine Angaben'!$D$20</f>
        <v>0</v>
      </c>
      <c r="G1193" s="459" t="str">
        <f>IF('E-Maßnahmen'!$L$24="","-",'E-Maßnahmen'!$L$24)</f>
        <v>-</v>
      </c>
    </row>
    <row r="1194" spans="1:7">
      <c r="A1194" s="456" t="str">
        <f>'E-Maßnahmen'!$M$16</f>
        <v>E.9</v>
      </c>
      <c r="B1194" s="454" t="str">
        <f>'E-Maßnahmen'!$M$17</f>
        <v>THG-Emissionen Einsparung durch die Maßnahmen</v>
      </c>
      <c r="C1194" s="454"/>
      <c r="D1194" s="454" t="s">
        <v>1497</v>
      </c>
      <c r="E1194" s="454" t="str">
        <f>'E-Maßnahmen'!$M$18</f>
        <v>t/a</v>
      </c>
      <c r="F1194" s="454">
        <f>'A-Allgemeine Angaben'!$D$20</f>
        <v>0</v>
      </c>
      <c r="G1194" s="459" t="str">
        <f>IF('E-Maßnahmen'!$M$24="","-",'E-Maßnahmen'!$M$24)</f>
        <v>-</v>
      </c>
    </row>
    <row r="1195" spans="1:7">
      <c r="A1195" s="456" t="str">
        <f>'E-Maßnahmen'!$N$16</f>
        <v>E.10.1</v>
      </c>
      <c r="B1195" s="454" t="str">
        <f>'E-Maßnahmen'!$N$17</f>
        <v>Ermittelte Finanzierungsmechanismen 1 zur Umsetzung der Maßnahme</v>
      </c>
      <c r="C1195" s="454"/>
      <c r="D1195" s="454" t="s">
        <v>1497</v>
      </c>
      <c r="E1195" s="476" t="s">
        <v>1412</v>
      </c>
      <c r="F1195" s="454">
        <f>'A-Allgemeine Angaben'!$D$20</f>
        <v>0</v>
      </c>
      <c r="G1195" s="454">
        <f>'E-Maßnahmen'!N24</f>
        <v>0</v>
      </c>
    </row>
    <row r="1196" spans="1:7">
      <c r="A1196" s="456" t="str">
        <f>'E-Maßnahmen'!$O$16</f>
        <v>E.10.2</v>
      </c>
      <c r="B1196" s="454" t="str">
        <f>'E-Maßnahmen'!$O$17</f>
        <v>Ermittelte Finanzierungsmechanismen 2 zur Umsetzung der Maßnahme</v>
      </c>
      <c r="C1196" s="454"/>
      <c r="D1196" s="454" t="s">
        <v>1497</v>
      </c>
      <c r="E1196" s="476" t="s">
        <v>1412</v>
      </c>
      <c r="F1196" s="454">
        <f>'A-Allgemeine Angaben'!$D$20</f>
        <v>0</v>
      </c>
      <c r="G1196" s="454">
        <f>'E-Maßnahmen'!O24</f>
        <v>0</v>
      </c>
    </row>
    <row r="1197" spans="1:7">
      <c r="A1197" s="456" t="str">
        <f>'E-Maßnahmen'!$C$16</f>
        <v>E.1</v>
      </c>
      <c r="B1197" s="454" t="str">
        <f>'E-Maßnahmen'!$C$17</f>
        <v>Kategorie</v>
      </c>
      <c r="C1197" s="454"/>
      <c r="D1197" s="454" t="s">
        <v>1498</v>
      </c>
      <c r="E1197" s="476" t="s">
        <v>1412</v>
      </c>
      <c r="F1197" s="454">
        <f>'A-Allgemeine Angaben'!$D$20</f>
        <v>0</v>
      </c>
      <c r="G1197" s="454">
        <f>'E-Maßnahmen'!C25</f>
        <v>0</v>
      </c>
    </row>
    <row r="1198" spans="1:7">
      <c r="A1198" s="456" t="str">
        <f>'E-Maßnahmen'!$D$16</f>
        <v>E.2</v>
      </c>
      <c r="B1198" s="454" t="str">
        <f>'E-Maßnahmen'!$D$17</f>
        <v>Bezeichnung der Maßnahmen</v>
      </c>
      <c r="C1198" s="454"/>
      <c r="D1198" s="454" t="s">
        <v>1498</v>
      </c>
      <c r="E1198" s="476" t="s">
        <v>1412</v>
      </c>
      <c r="F1198" s="454">
        <f>'A-Allgemeine Angaben'!$D$20</f>
        <v>0</v>
      </c>
      <c r="G1198" s="456">
        <f>'E-Maßnahmen'!D25</f>
        <v>0</v>
      </c>
    </row>
    <row r="1199" spans="1:7">
      <c r="A1199" s="456" t="str">
        <f>'E-Maßnahmen'!$E$16</f>
        <v>E.2.1</v>
      </c>
      <c r="B1199" s="454" t="str">
        <f>'E-Maßnahmen'!$E$17</f>
        <v>Anzahl der Maßnahmen in der Kategorie</v>
      </c>
      <c r="C1199" s="454"/>
      <c r="D1199" s="454" t="s">
        <v>1498</v>
      </c>
      <c r="E1199" s="454" t="str">
        <f>'E-Maßnahmen'!$E$18</f>
        <v>Anzahl</v>
      </c>
      <c r="F1199" s="454">
        <f>'A-Allgemeine Angaben'!$D$20</f>
        <v>0</v>
      </c>
      <c r="G1199" s="460">
        <f>'E-Maßnahmen'!E25</f>
        <v>0</v>
      </c>
    </row>
    <row r="1200" spans="1:7">
      <c r="A1200" s="456" t="str">
        <f>'E-Maßnahmen'!$F$16</f>
        <v>E.3</v>
      </c>
      <c r="B1200" s="454" t="str">
        <f>'E-Maßnahmen'!$F$17</f>
        <v>Zeitpunkt für den Beginn der Umsetzung</v>
      </c>
      <c r="C1200" s="454"/>
      <c r="D1200" s="454" t="s">
        <v>1498</v>
      </c>
      <c r="E1200" s="454" t="s">
        <v>1411</v>
      </c>
      <c r="F1200" s="454">
        <f>'A-Allgemeine Angaben'!$D$20</f>
        <v>0</v>
      </c>
      <c r="G1200" s="461">
        <f>'E-Maßnahmen'!F25</f>
        <v>0</v>
      </c>
    </row>
    <row r="1201" spans="1:7">
      <c r="A1201" s="456" t="str">
        <f>'E-Maßnahmen'!$G$16</f>
        <v>E.4</v>
      </c>
      <c r="B1201" s="454" t="str">
        <f>'E-Maßnahmen'!$G$17</f>
        <v>Anzahl der Wiederholungen</v>
      </c>
      <c r="C1201" s="454"/>
      <c r="D1201" s="454" t="s">
        <v>1498</v>
      </c>
      <c r="E1201" s="454" t="s">
        <v>90</v>
      </c>
      <c r="F1201" s="454">
        <f>'A-Allgemeine Angaben'!$D$20</f>
        <v>0</v>
      </c>
      <c r="G1201" s="454">
        <f>'E-Maßnahmen'!G25</f>
        <v>0</v>
      </c>
    </row>
    <row r="1202" spans="1:7">
      <c r="A1202" s="456" t="str">
        <f>'E-Maßnahmen'!$H$16</f>
        <v>E.5</v>
      </c>
      <c r="B1202" s="454" t="str">
        <f>'E-Maßnahmen'!$H$17</f>
        <v>Zeitpunkt, zu dem die Umsetzung abgeschlossen sein soll</v>
      </c>
      <c r="C1202" s="454"/>
      <c r="D1202" s="454" t="s">
        <v>1498</v>
      </c>
      <c r="E1202" s="454" t="s">
        <v>1411</v>
      </c>
      <c r="F1202" s="454">
        <f>'A-Allgemeine Angaben'!$D$20</f>
        <v>0</v>
      </c>
      <c r="G1202" s="461">
        <f>'E-Maßnahmen'!H25</f>
        <v>0</v>
      </c>
    </row>
    <row r="1203" spans="1:7">
      <c r="A1203" s="454" t="str">
        <f>'E-Maßnahmen'!$I$16</f>
        <v>E.6</v>
      </c>
      <c r="B1203" s="454" t="str">
        <f>'E-Maßnahmen'!$I$17</f>
        <v>Erwartete Kosten (Planung &amp; Umsetzung) der Maßnahme</v>
      </c>
      <c r="C1203" s="454"/>
      <c r="D1203" s="454" t="s">
        <v>1498</v>
      </c>
      <c r="E1203" s="454" t="str">
        <f>'E-Maßnahmen'!$I$18</f>
        <v>EUR</v>
      </c>
      <c r="F1203" s="454">
        <f>'A-Allgemeine Angaben'!$D$20</f>
        <v>0</v>
      </c>
      <c r="G1203" s="455">
        <f>'E-Maßnahmen'!I25</f>
        <v>0</v>
      </c>
    </row>
    <row r="1204" spans="1:7">
      <c r="A1204" s="456" t="str">
        <f>'E-Maßnahmen'!$J$16</f>
        <v>E.7.1</v>
      </c>
      <c r="B1204" s="454" t="str">
        <f>'E-Maßnahmen'!$J$17</f>
        <v>Kostentragender Sektor 1</v>
      </c>
      <c r="C1204" s="454"/>
      <c r="D1204" s="454" t="s">
        <v>1498</v>
      </c>
      <c r="E1204" s="476" t="s">
        <v>1412</v>
      </c>
      <c r="F1204" s="454">
        <f>'A-Allgemeine Angaben'!$D$20</f>
        <v>0</v>
      </c>
      <c r="G1204" s="454">
        <f>'E-Maßnahmen'!J25</f>
        <v>0</v>
      </c>
    </row>
    <row r="1205" spans="1:7">
      <c r="A1205" s="456" t="str">
        <f>'E-Maßnahmen'!$K$16</f>
        <v>E.7.2</v>
      </c>
      <c r="B1205" s="454" t="str">
        <f>'E-Maßnahmen'!$K$17</f>
        <v>Kostentragender Sektor 2</v>
      </c>
      <c r="C1205" s="454"/>
      <c r="D1205" s="454" t="s">
        <v>1498</v>
      </c>
      <c r="E1205" s="476" t="s">
        <v>1412</v>
      </c>
      <c r="F1205" s="454">
        <f>'A-Allgemeine Angaben'!$D$20</f>
        <v>0</v>
      </c>
      <c r="G1205" s="454">
        <f>'E-Maßnahmen'!K25</f>
        <v>0</v>
      </c>
    </row>
    <row r="1206" spans="1:7">
      <c r="A1206" s="456" t="str">
        <f>'E-Maßnahmen'!$L$16</f>
        <v>E.8</v>
      </c>
      <c r="B1206" s="454" t="str">
        <f>'E-Maßnahmen'!$L$17</f>
        <v>Endenergieeinsparung durch die Maßnahmen</v>
      </c>
      <c r="C1206" s="454"/>
      <c r="D1206" s="454" t="s">
        <v>1498</v>
      </c>
      <c r="E1206" s="454" t="str">
        <f>'E-Maßnahmen'!$L$18</f>
        <v>MWh/a</v>
      </c>
      <c r="F1206" s="454">
        <f>'A-Allgemeine Angaben'!$D$20</f>
        <v>0</v>
      </c>
      <c r="G1206" s="459" t="str">
        <f>IF('E-Maßnahmen'!$L$25="","-",'E-Maßnahmen'!$L$25)</f>
        <v>-</v>
      </c>
    </row>
    <row r="1207" spans="1:7">
      <c r="A1207" s="456" t="str">
        <f>'E-Maßnahmen'!$M$16</f>
        <v>E.9</v>
      </c>
      <c r="B1207" s="454" t="str">
        <f>'E-Maßnahmen'!$M$17</f>
        <v>THG-Emissionen Einsparung durch die Maßnahmen</v>
      </c>
      <c r="C1207" s="454"/>
      <c r="D1207" s="454" t="s">
        <v>1498</v>
      </c>
      <c r="E1207" s="454" t="str">
        <f>'E-Maßnahmen'!$M$18</f>
        <v>t/a</v>
      </c>
      <c r="F1207" s="454">
        <f>'A-Allgemeine Angaben'!$D$20</f>
        <v>0</v>
      </c>
      <c r="G1207" s="459" t="str">
        <f>IF('E-Maßnahmen'!$M$25="","-",'E-Maßnahmen'!$M$25)</f>
        <v>-</v>
      </c>
    </row>
    <row r="1208" spans="1:7">
      <c r="A1208" s="456" t="str">
        <f>'E-Maßnahmen'!$N$16</f>
        <v>E.10.1</v>
      </c>
      <c r="B1208" s="454" t="str">
        <f>'E-Maßnahmen'!$N$17</f>
        <v>Ermittelte Finanzierungsmechanismen 1 zur Umsetzung der Maßnahme</v>
      </c>
      <c r="C1208" s="454"/>
      <c r="D1208" s="454" t="s">
        <v>1498</v>
      </c>
      <c r="E1208" s="476" t="s">
        <v>1412</v>
      </c>
      <c r="F1208" s="454">
        <f>'A-Allgemeine Angaben'!$D$20</f>
        <v>0</v>
      </c>
      <c r="G1208" s="454">
        <f>'E-Maßnahmen'!N25</f>
        <v>0</v>
      </c>
    </row>
    <row r="1209" spans="1:7">
      <c r="A1209" s="456" t="str">
        <f>'E-Maßnahmen'!$O$16</f>
        <v>E.10.2</v>
      </c>
      <c r="B1209" s="454" t="str">
        <f>'E-Maßnahmen'!$O$17</f>
        <v>Ermittelte Finanzierungsmechanismen 2 zur Umsetzung der Maßnahme</v>
      </c>
      <c r="C1209" s="454"/>
      <c r="D1209" s="454" t="s">
        <v>1498</v>
      </c>
      <c r="E1209" s="476" t="s">
        <v>1412</v>
      </c>
      <c r="F1209" s="454">
        <f>'A-Allgemeine Angaben'!$D$20</f>
        <v>0</v>
      </c>
      <c r="G1209" s="454">
        <f>'E-Maßnahmen'!O25</f>
        <v>0</v>
      </c>
    </row>
    <row r="1210" spans="1:7">
      <c r="A1210" s="456" t="str">
        <f>'E-Maßnahmen'!$C$16</f>
        <v>E.1</v>
      </c>
      <c r="B1210" s="454" t="str">
        <f>'E-Maßnahmen'!$C$17</f>
        <v>Kategorie</v>
      </c>
      <c r="C1210" s="454"/>
      <c r="D1210" s="454" t="s">
        <v>1499</v>
      </c>
      <c r="E1210" s="476" t="s">
        <v>1412</v>
      </c>
      <c r="F1210" s="454">
        <f>'A-Allgemeine Angaben'!$D$20</f>
        <v>0</v>
      </c>
      <c r="G1210" s="454">
        <f>'E-Maßnahmen'!C26</f>
        <v>0</v>
      </c>
    </row>
    <row r="1211" spans="1:7">
      <c r="A1211" s="456" t="str">
        <f>'E-Maßnahmen'!$D$16</f>
        <v>E.2</v>
      </c>
      <c r="B1211" s="454" t="str">
        <f>'E-Maßnahmen'!$D$17</f>
        <v>Bezeichnung der Maßnahmen</v>
      </c>
      <c r="C1211" s="454"/>
      <c r="D1211" s="454" t="s">
        <v>1499</v>
      </c>
      <c r="E1211" s="476" t="s">
        <v>1412</v>
      </c>
      <c r="F1211" s="454">
        <f>'A-Allgemeine Angaben'!$D$20</f>
        <v>0</v>
      </c>
      <c r="G1211" s="456">
        <f>'E-Maßnahmen'!D26</f>
        <v>0</v>
      </c>
    </row>
    <row r="1212" spans="1:7">
      <c r="A1212" s="456" t="str">
        <f>'E-Maßnahmen'!$E$16</f>
        <v>E.2.1</v>
      </c>
      <c r="B1212" s="454" t="str">
        <f>'E-Maßnahmen'!$E$17</f>
        <v>Anzahl der Maßnahmen in der Kategorie</v>
      </c>
      <c r="C1212" s="454"/>
      <c r="D1212" s="454" t="s">
        <v>1499</v>
      </c>
      <c r="E1212" s="454" t="str">
        <f>'E-Maßnahmen'!$E$18</f>
        <v>Anzahl</v>
      </c>
      <c r="F1212" s="454">
        <f>'A-Allgemeine Angaben'!$D$20</f>
        <v>0</v>
      </c>
      <c r="G1212" s="460">
        <f>'E-Maßnahmen'!E26</f>
        <v>0</v>
      </c>
    </row>
    <row r="1213" spans="1:7">
      <c r="A1213" s="456" t="str">
        <f>'E-Maßnahmen'!$F$16</f>
        <v>E.3</v>
      </c>
      <c r="B1213" s="454" t="str">
        <f>'E-Maßnahmen'!$F$17</f>
        <v>Zeitpunkt für den Beginn der Umsetzung</v>
      </c>
      <c r="C1213" s="454"/>
      <c r="D1213" s="454" t="s">
        <v>1499</v>
      </c>
      <c r="E1213" s="454" t="s">
        <v>1411</v>
      </c>
      <c r="F1213" s="454">
        <f>'A-Allgemeine Angaben'!$D$20</f>
        <v>0</v>
      </c>
      <c r="G1213" s="461">
        <f>'E-Maßnahmen'!F26</f>
        <v>0</v>
      </c>
    </row>
    <row r="1214" spans="1:7">
      <c r="A1214" s="456" t="str">
        <f>'E-Maßnahmen'!$G$16</f>
        <v>E.4</v>
      </c>
      <c r="B1214" s="454" t="str">
        <f>'E-Maßnahmen'!$G$17</f>
        <v>Anzahl der Wiederholungen</v>
      </c>
      <c r="C1214" s="454"/>
      <c r="D1214" s="454" t="s">
        <v>1499</v>
      </c>
      <c r="E1214" s="454" t="s">
        <v>90</v>
      </c>
      <c r="F1214" s="454">
        <f>'A-Allgemeine Angaben'!$D$20</f>
        <v>0</v>
      </c>
      <c r="G1214" s="454">
        <f>'E-Maßnahmen'!G26</f>
        <v>0</v>
      </c>
    </row>
    <row r="1215" spans="1:7">
      <c r="A1215" s="456" t="str">
        <f>'E-Maßnahmen'!$H$16</f>
        <v>E.5</v>
      </c>
      <c r="B1215" s="454" t="str">
        <f>'E-Maßnahmen'!$H$17</f>
        <v>Zeitpunkt, zu dem die Umsetzung abgeschlossen sein soll</v>
      </c>
      <c r="C1215" s="454"/>
      <c r="D1215" s="454" t="s">
        <v>1499</v>
      </c>
      <c r="E1215" s="454" t="s">
        <v>1411</v>
      </c>
      <c r="F1215" s="454">
        <f>'A-Allgemeine Angaben'!$D$20</f>
        <v>0</v>
      </c>
      <c r="G1215" s="461">
        <f>'E-Maßnahmen'!H26</f>
        <v>0</v>
      </c>
    </row>
    <row r="1216" spans="1:7">
      <c r="A1216" s="454" t="str">
        <f>'E-Maßnahmen'!$I$16</f>
        <v>E.6</v>
      </c>
      <c r="B1216" s="454" t="str">
        <f>'E-Maßnahmen'!$I$17</f>
        <v>Erwartete Kosten (Planung &amp; Umsetzung) der Maßnahme</v>
      </c>
      <c r="C1216" s="454"/>
      <c r="D1216" s="454" t="s">
        <v>1499</v>
      </c>
      <c r="E1216" s="454" t="str">
        <f>'E-Maßnahmen'!$I$18</f>
        <v>EUR</v>
      </c>
      <c r="F1216" s="454">
        <f>'A-Allgemeine Angaben'!$D$20</f>
        <v>0</v>
      </c>
      <c r="G1216" s="455">
        <f>'E-Maßnahmen'!I26</f>
        <v>0</v>
      </c>
    </row>
    <row r="1217" spans="1:7">
      <c r="A1217" s="456" t="str">
        <f>'E-Maßnahmen'!$J$16</f>
        <v>E.7.1</v>
      </c>
      <c r="B1217" s="454" t="str">
        <f>'E-Maßnahmen'!$J$17</f>
        <v>Kostentragender Sektor 1</v>
      </c>
      <c r="C1217" s="454"/>
      <c r="D1217" s="454" t="s">
        <v>1499</v>
      </c>
      <c r="E1217" s="476" t="s">
        <v>1412</v>
      </c>
      <c r="F1217" s="454">
        <f>'A-Allgemeine Angaben'!$D$20</f>
        <v>0</v>
      </c>
      <c r="G1217" s="454">
        <f>'E-Maßnahmen'!J26</f>
        <v>0</v>
      </c>
    </row>
    <row r="1218" spans="1:7">
      <c r="A1218" s="456" t="str">
        <f>'E-Maßnahmen'!$K$16</f>
        <v>E.7.2</v>
      </c>
      <c r="B1218" s="454" t="str">
        <f>'E-Maßnahmen'!$K$17</f>
        <v>Kostentragender Sektor 2</v>
      </c>
      <c r="C1218" s="454"/>
      <c r="D1218" s="454" t="s">
        <v>1499</v>
      </c>
      <c r="E1218" s="476" t="s">
        <v>1412</v>
      </c>
      <c r="F1218" s="454">
        <f>'A-Allgemeine Angaben'!$D$20</f>
        <v>0</v>
      </c>
      <c r="G1218" s="454">
        <f>'E-Maßnahmen'!K26</f>
        <v>0</v>
      </c>
    </row>
    <row r="1219" spans="1:7">
      <c r="A1219" s="456" t="str">
        <f>'E-Maßnahmen'!$L$16</f>
        <v>E.8</v>
      </c>
      <c r="B1219" s="454" t="str">
        <f>'E-Maßnahmen'!$L$17</f>
        <v>Endenergieeinsparung durch die Maßnahmen</v>
      </c>
      <c r="C1219" s="454"/>
      <c r="D1219" s="454" t="s">
        <v>1499</v>
      </c>
      <c r="E1219" s="454" t="str">
        <f>'E-Maßnahmen'!$L$18</f>
        <v>MWh/a</v>
      </c>
      <c r="F1219" s="454">
        <f>'A-Allgemeine Angaben'!$D$20</f>
        <v>0</v>
      </c>
      <c r="G1219" s="459" t="str">
        <f>IF('E-Maßnahmen'!$L$26="","-",'E-Maßnahmen'!$L$26)</f>
        <v>-</v>
      </c>
    </row>
    <row r="1220" spans="1:7">
      <c r="A1220" s="456" t="str">
        <f>'E-Maßnahmen'!$M$16</f>
        <v>E.9</v>
      </c>
      <c r="B1220" s="454" t="str">
        <f>'E-Maßnahmen'!$M$17</f>
        <v>THG-Emissionen Einsparung durch die Maßnahmen</v>
      </c>
      <c r="C1220" s="454"/>
      <c r="D1220" s="454" t="s">
        <v>1499</v>
      </c>
      <c r="E1220" s="454" t="str">
        <f>'E-Maßnahmen'!$M$18</f>
        <v>t/a</v>
      </c>
      <c r="F1220" s="454">
        <f>'A-Allgemeine Angaben'!$D$20</f>
        <v>0</v>
      </c>
      <c r="G1220" s="459" t="str">
        <f>IF('E-Maßnahmen'!$M$26="","-",'E-Maßnahmen'!$M$26)</f>
        <v>-</v>
      </c>
    </row>
    <row r="1221" spans="1:7">
      <c r="A1221" s="456" t="str">
        <f>'E-Maßnahmen'!$N$16</f>
        <v>E.10.1</v>
      </c>
      <c r="B1221" s="454" t="str">
        <f>'E-Maßnahmen'!$N$17</f>
        <v>Ermittelte Finanzierungsmechanismen 1 zur Umsetzung der Maßnahme</v>
      </c>
      <c r="C1221" s="454"/>
      <c r="D1221" s="454" t="s">
        <v>1499</v>
      </c>
      <c r="E1221" s="476" t="s">
        <v>1412</v>
      </c>
      <c r="F1221" s="454">
        <f>'A-Allgemeine Angaben'!$D$20</f>
        <v>0</v>
      </c>
      <c r="G1221" s="454">
        <f>'E-Maßnahmen'!N26</f>
        <v>0</v>
      </c>
    </row>
    <row r="1222" spans="1:7">
      <c r="A1222" s="456" t="str">
        <f>'E-Maßnahmen'!$O$16</f>
        <v>E.10.2</v>
      </c>
      <c r="B1222" s="454" t="str">
        <f>'E-Maßnahmen'!$O$17</f>
        <v>Ermittelte Finanzierungsmechanismen 2 zur Umsetzung der Maßnahme</v>
      </c>
      <c r="C1222" s="454"/>
      <c r="D1222" s="454" t="s">
        <v>1499</v>
      </c>
      <c r="E1222" s="476" t="s">
        <v>1412</v>
      </c>
      <c r="F1222" s="454">
        <f>'A-Allgemeine Angaben'!$D$20</f>
        <v>0</v>
      </c>
      <c r="G1222" s="454">
        <f>'E-Maßnahmen'!O26</f>
        <v>0</v>
      </c>
    </row>
    <row r="1223" spans="1:7">
      <c r="A1223" s="456" t="str">
        <f>'E-Maßnahmen'!$C$16</f>
        <v>E.1</v>
      </c>
      <c r="B1223" s="454" t="str">
        <f>'E-Maßnahmen'!$C$17</f>
        <v>Kategorie</v>
      </c>
      <c r="C1223" s="454"/>
      <c r="D1223" s="454" t="s">
        <v>1500</v>
      </c>
      <c r="E1223" s="476" t="s">
        <v>1412</v>
      </c>
      <c r="F1223" s="454">
        <f>'A-Allgemeine Angaben'!$D$20</f>
        <v>0</v>
      </c>
      <c r="G1223" s="454">
        <f>'E-Maßnahmen'!C27</f>
        <v>0</v>
      </c>
    </row>
    <row r="1224" spans="1:7">
      <c r="A1224" s="456" t="str">
        <f>'E-Maßnahmen'!$D$16</f>
        <v>E.2</v>
      </c>
      <c r="B1224" s="454" t="str">
        <f>'E-Maßnahmen'!$D$17</f>
        <v>Bezeichnung der Maßnahmen</v>
      </c>
      <c r="C1224" s="454"/>
      <c r="D1224" s="454" t="s">
        <v>1500</v>
      </c>
      <c r="E1224" s="476" t="s">
        <v>1412</v>
      </c>
      <c r="F1224" s="454">
        <f>'A-Allgemeine Angaben'!$D$20</f>
        <v>0</v>
      </c>
      <c r="G1224" s="456">
        <f>'E-Maßnahmen'!D27</f>
        <v>0</v>
      </c>
    </row>
    <row r="1225" spans="1:7">
      <c r="A1225" s="456" t="str">
        <f>'E-Maßnahmen'!$E$16</f>
        <v>E.2.1</v>
      </c>
      <c r="B1225" s="454" t="str">
        <f>'E-Maßnahmen'!$E$17</f>
        <v>Anzahl der Maßnahmen in der Kategorie</v>
      </c>
      <c r="C1225" s="454"/>
      <c r="D1225" s="454" t="s">
        <v>1500</v>
      </c>
      <c r="E1225" s="454" t="str">
        <f>'E-Maßnahmen'!$E$18</f>
        <v>Anzahl</v>
      </c>
      <c r="F1225" s="454">
        <f>'A-Allgemeine Angaben'!$D$20</f>
        <v>0</v>
      </c>
      <c r="G1225" s="460">
        <f>'E-Maßnahmen'!E27</f>
        <v>0</v>
      </c>
    </row>
    <row r="1226" spans="1:7">
      <c r="A1226" s="456" t="str">
        <f>'E-Maßnahmen'!$F$16</f>
        <v>E.3</v>
      </c>
      <c r="B1226" s="454" t="str">
        <f>'E-Maßnahmen'!$F$17</f>
        <v>Zeitpunkt für den Beginn der Umsetzung</v>
      </c>
      <c r="C1226" s="454"/>
      <c r="D1226" s="454" t="s">
        <v>1500</v>
      </c>
      <c r="E1226" s="454" t="s">
        <v>1411</v>
      </c>
      <c r="F1226" s="454">
        <f>'A-Allgemeine Angaben'!$D$20</f>
        <v>0</v>
      </c>
      <c r="G1226" s="461">
        <f>'E-Maßnahmen'!F27</f>
        <v>0</v>
      </c>
    </row>
    <row r="1227" spans="1:7">
      <c r="A1227" s="456" t="str">
        <f>'E-Maßnahmen'!$G$16</f>
        <v>E.4</v>
      </c>
      <c r="B1227" s="454" t="str">
        <f>'E-Maßnahmen'!$G$17</f>
        <v>Anzahl der Wiederholungen</v>
      </c>
      <c r="C1227" s="454"/>
      <c r="D1227" s="454" t="s">
        <v>1500</v>
      </c>
      <c r="E1227" s="454" t="s">
        <v>90</v>
      </c>
      <c r="F1227" s="454">
        <f>'A-Allgemeine Angaben'!$D$20</f>
        <v>0</v>
      </c>
      <c r="G1227" s="454">
        <f>'E-Maßnahmen'!G27</f>
        <v>0</v>
      </c>
    </row>
    <row r="1228" spans="1:7">
      <c r="A1228" s="456" t="str">
        <f>'E-Maßnahmen'!$H$16</f>
        <v>E.5</v>
      </c>
      <c r="B1228" s="454" t="str">
        <f>'E-Maßnahmen'!$H$17</f>
        <v>Zeitpunkt, zu dem die Umsetzung abgeschlossen sein soll</v>
      </c>
      <c r="C1228" s="454"/>
      <c r="D1228" s="454" t="s">
        <v>1500</v>
      </c>
      <c r="E1228" s="454" t="s">
        <v>1411</v>
      </c>
      <c r="F1228" s="454">
        <f>'A-Allgemeine Angaben'!$D$20</f>
        <v>0</v>
      </c>
      <c r="G1228" s="461">
        <f>'E-Maßnahmen'!H27</f>
        <v>0</v>
      </c>
    </row>
    <row r="1229" spans="1:7">
      <c r="A1229" s="454" t="str">
        <f>'E-Maßnahmen'!$I$16</f>
        <v>E.6</v>
      </c>
      <c r="B1229" s="454" t="str">
        <f>'E-Maßnahmen'!$I$17</f>
        <v>Erwartete Kosten (Planung &amp; Umsetzung) der Maßnahme</v>
      </c>
      <c r="C1229" s="454"/>
      <c r="D1229" s="454" t="s">
        <v>1500</v>
      </c>
      <c r="E1229" s="454" t="str">
        <f>'E-Maßnahmen'!$I$18</f>
        <v>EUR</v>
      </c>
      <c r="F1229" s="454">
        <f>'A-Allgemeine Angaben'!$D$20</f>
        <v>0</v>
      </c>
      <c r="G1229" s="455">
        <f>'E-Maßnahmen'!I27</f>
        <v>0</v>
      </c>
    </row>
    <row r="1230" spans="1:7">
      <c r="A1230" s="456" t="str">
        <f>'E-Maßnahmen'!$J$16</f>
        <v>E.7.1</v>
      </c>
      <c r="B1230" s="454" t="str">
        <f>'E-Maßnahmen'!$J$17</f>
        <v>Kostentragender Sektor 1</v>
      </c>
      <c r="C1230" s="454"/>
      <c r="D1230" s="454" t="s">
        <v>1500</v>
      </c>
      <c r="E1230" s="476" t="s">
        <v>1412</v>
      </c>
      <c r="F1230" s="454">
        <f>'A-Allgemeine Angaben'!$D$20</f>
        <v>0</v>
      </c>
      <c r="G1230" s="454">
        <f>'E-Maßnahmen'!J27</f>
        <v>0</v>
      </c>
    </row>
    <row r="1231" spans="1:7">
      <c r="A1231" s="456" t="str">
        <f>'E-Maßnahmen'!$K$16</f>
        <v>E.7.2</v>
      </c>
      <c r="B1231" s="454" t="str">
        <f>'E-Maßnahmen'!$K$17</f>
        <v>Kostentragender Sektor 2</v>
      </c>
      <c r="C1231" s="454"/>
      <c r="D1231" s="454" t="s">
        <v>1500</v>
      </c>
      <c r="E1231" s="476" t="s">
        <v>1412</v>
      </c>
      <c r="F1231" s="454">
        <f>'A-Allgemeine Angaben'!$D$20</f>
        <v>0</v>
      </c>
      <c r="G1231" s="454">
        <f>'E-Maßnahmen'!K27</f>
        <v>0</v>
      </c>
    </row>
    <row r="1232" spans="1:7">
      <c r="A1232" s="456" t="str">
        <f>'E-Maßnahmen'!$L$16</f>
        <v>E.8</v>
      </c>
      <c r="B1232" s="454" t="str">
        <f>'E-Maßnahmen'!$L$17</f>
        <v>Endenergieeinsparung durch die Maßnahmen</v>
      </c>
      <c r="C1232" s="454"/>
      <c r="D1232" s="454" t="s">
        <v>1500</v>
      </c>
      <c r="E1232" s="454" t="str">
        <f>'E-Maßnahmen'!$L$18</f>
        <v>MWh/a</v>
      </c>
      <c r="F1232" s="454">
        <f>'A-Allgemeine Angaben'!$D$20</f>
        <v>0</v>
      </c>
      <c r="G1232" s="459" t="str">
        <f>IF('E-Maßnahmen'!$L$27="","-",'E-Maßnahmen'!$L$27)</f>
        <v>-</v>
      </c>
    </row>
    <row r="1233" spans="1:7">
      <c r="A1233" s="456" t="str">
        <f>'E-Maßnahmen'!$M$16</f>
        <v>E.9</v>
      </c>
      <c r="B1233" s="454" t="str">
        <f>'E-Maßnahmen'!$M$17</f>
        <v>THG-Emissionen Einsparung durch die Maßnahmen</v>
      </c>
      <c r="C1233" s="454"/>
      <c r="D1233" s="454" t="s">
        <v>1500</v>
      </c>
      <c r="E1233" s="454" t="str">
        <f>'E-Maßnahmen'!$M$18</f>
        <v>t/a</v>
      </c>
      <c r="F1233" s="454">
        <f>'A-Allgemeine Angaben'!$D$20</f>
        <v>0</v>
      </c>
      <c r="G1233" s="459" t="str">
        <f>IF('E-Maßnahmen'!$M$27="","-",'E-Maßnahmen'!$M$27)</f>
        <v>-</v>
      </c>
    </row>
    <row r="1234" spans="1:7">
      <c r="A1234" s="456" t="str">
        <f>'E-Maßnahmen'!$N$16</f>
        <v>E.10.1</v>
      </c>
      <c r="B1234" s="454" t="str">
        <f>'E-Maßnahmen'!$N$17</f>
        <v>Ermittelte Finanzierungsmechanismen 1 zur Umsetzung der Maßnahme</v>
      </c>
      <c r="C1234" s="454"/>
      <c r="D1234" s="454" t="s">
        <v>1500</v>
      </c>
      <c r="E1234" s="476" t="s">
        <v>1412</v>
      </c>
      <c r="F1234" s="454">
        <f>'A-Allgemeine Angaben'!$D$20</f>
        <v>0</v>
      </c>
      <c r="G1234" s="454">
        <f>'E-Maßnahmen'!N27</f>
        <v>0</v>
      </c>
    </row>
    <row r="1235" spans="1:7">
      <c r="A1235" s="456" t="str">
        <f>'E-Maßnahmen'!$O$16</f>
        <v>E.10.2</v>
      </c>
      <c r="B1235" s="454" t="str">
        <f>'E-Maßnahmen'!$O$17</f>
        <v>Ermittelte Finanzierungsmechanismen 2 zur Umsetzung der Maßnahme</v>
      </c>
      <c r="C1235" s="454"/>
      <c r="D1235" s="454" t="s">
        <v>1500</v>
      </c>
      <c r="E1235" s="476" t="s">
        <v>1412</v>
      </c>
      <c r="F1235" s="454">
        <f>'A-Allgemeine Angaben'!$D$20</f>
        <v>0</v>
      </c>
      <c r="G1235" s="454">
        <f>'E-Maßnahmen'!O27</f>
        <v>0</v>
      </c>
    </row>
    <row r="1236" spans="1:7">
      <c r="A1236" s="456" t="str">
        <f>'E-Maßnahmen'!$C$16</f>
        <v>E.1</v>
      </c>
      <c r="B1236" s="454" t="str">
        <f>'E-Maßnahmen'!$C$17</f>
        <v>Kategorie</v>
      </c>
      <c r="C1236" s="454"/>
      <c r="D1236" s="454" t="s">
        <v>1501</v>
      </c>
      <c r="E1236" s="476" t="s">
        <v>1412</v>
      </c>
      <c r="F1236" s="454">
        <f>'A-Allgemeine Angaben'!$D$20</f>
        <v>0</v>
      </c>
      <c r="G1236" s="454">
        <f>'E-Maßnahmen'!C28</f>
        <v>0</v>
      </c>
    </row>
    <row r="1237" spans="1:7">
      <c r="A1237" s="456" t="str">
        <f>'E-Maßnahmen'!$D$16</f>
        <v>E.2</v>
      </c>
      <c r="B1237" s="454" t="str">
        <f>'E-Maßnahmen'!$D$17</f>
        <v>Bezeichnung der Maßnahmen</v>
      </c>
      <c r="C1237" s="454"/>
      <c r="D1237" s="454" t="s">
        <v>1501</v>
      </c>
      <c r="E1237" s="476" t="s">
        <v>1412</v>
      </c>
      <c r="F1237" s="454">
        <f>'A-Allgemeine Angaben'!$D$20</f>
        <v>0</v>
      </c>
      <c r="G1237" s="456">
        <f>'E-Maßnahmen'!D28</f>
        <v>0</v>
      </c>
    </row>
    <row r="1238" spans="1:7">
      <c r="A1238" s="456" t="str">
        <f>'E-Maßnahmen'!$E$16</f>
        <v>E.2.1</v>
      </c>
      <c r="B1238" s="454" t="str">
        <f>'E-Maßnahmen'!$E$17</f>
        <v>Anzahl der Maßnahmen in der Kategorie</v>
      </c>
      <c r="C1238" s="454"/>
      <c r="D1238" s="454" t="s">
        <v>1501</v>
      </c>
      <c r="E1238" s="454" t="str">
        <f>'E-Maßnahmen'!$E$18</f>
        <v>Anzahl</v>
      </c>
      <c r="F1238" s="454">
        <f>'A-Allgemeine Angaben'!$D$20</f>
        <v>0</v>
      </c>
      <c r="G1238" s="460">
        <f>'E-Maßnahmen'!E28</f>
        <v>0</v>
      </c>
    </row>
    <row r="1239" spans="1:7">
      <c r="A1239" s="456" t="str">
        <f>'E-Maßnahmen'!$F$16</f>
        <v>E.3</v>
      </c>
      <c r="B1239" s="454" t="str">
        <f>'E-Maßnahmen'!$F$17</f>
        <v>Zeitpunkt für den Beginn der Umsetzung</v>
      </c>
      <c r="C1239" s="454"/>
      <c r="D1239" s="454" t="s">
        <v>1501</v>
      </c>
      <c r="E1239" s="454" t="s">
        <v>1411</v>
      </c>
      <c r="F1239" s="454">
        <f>'A-Allgemeine Angaben'!$D$20</f>
        <v>0</v>
      </c>
      <c r="G1239" s="461">
        <f>'E-Maßnahmen'!F28</f>
        <v>0</v>
      </c>
    </row>
    <row r="1240" spans="1:7">
      <c r="A1240" s="456" t="str">
        <f>'E-Maßnahmen'!$G$16</f>
        <v>E.4</v>
      </c>
      <c r="B1240" s="454" t="str">
        <f>'E-Maßnahmen'!$G$17</f>
        <v>Anzahl der Wiederholungen</v>
      </c>
      <c r="C1240" s="454"/>
      <c r="D1240" s="454" t="s">
        <v>1501</v>
      </c>
      <c r="E1240" s="454" t="s">
        <v>90</v>
      </c>
      <c r="F1240" s="454">
        <f>'A-Allgemeine Angaben'!$D$20</f>
        <v>0</v>
      </c>
      <c r="G1240" s="454">
        <f>'E-Maßnahmen'!G28</f>
        <v>0</v>
      </c>
    </row>
    <row r="1241" spans="1:7">
      <c r="A1241" s="456" t="str">
        <f>'E-Maßnahmen'!$H$16</f>
        <v>E.5</v>
      </c>
      <c r="B1241" s="454" t="str">
        <f>'E-Maßnahmen'!$H$17</f>
        <v>Zeitpunkt, zu dem die Umsetzung abgeschlossen sein soll</v>
      </c>
      <c r="C1241" s="454"/>
      <c r="D1241" s="454" t="s">
        <v>1501</v>
      </c>
      <c r="E1241" s="454" t="s">
        <v>1411</v>
      </c>
      <c r="F1241" s="454">
        <f>'A-Allgemeine Angaben'!$D$20</f>
        <v>0</v>
      </c>
      <c r="G1241" s="461">
        <f>'E-Maßnahmen'!H28</f>
        <v>0</v>
      </c>
    </row>
    <row r="1242" spans="1:7">
      <c r="A1242" s="454" t="str">
        <f>'E-Maßnahmen'!$I$16</f>
        <v>E.6</v>
      </c>
      <c r="B1242" s="454" t="str">
        <f>'E-Maßnahmen'!$I$17</f>
        <v>Erwartete Kosten (Planung &amp; Umsetzung) der Maßnahme</v>
      </c>
      <c r="C1242" s="454"/>
      <c r="D1242" s="454" t="s">
        <v>1501</v>
      </c>
      <c r="E1242" s="454" t="str">
        <f>'E-Maßnahmen'!$I$18</f>
        <v>EUR</v>
      </c>
      <c r="F1242" s="454">
        <f>'A-Allgemeine Angaben'!$D$20</f>
        <v>0</v>
      </c>
      <c r="G1242" s="455">
        <f>'E-Maßnahmen'!I28</f>
        <v>0</v>
      </c>
    </row>
    <row r="1243" spans="1:7">
      <c r="A1243" s="456" t="str">
        <f>'E-Maßnahmen'!$J$16</f>
        <v>E.7.1</v>
      </c>
      <c r="B1243" s="454" t="str">
        <f>'E-Maßnahmen'!$J$17</f>
        <v>Kostentragender Sektor 1</v>
      </c>
      <c r="C1243" s="454"/>
      <c r="D1243" s="454" t="s">
        <v>1501</v>
      </c>
      <c r="E1243" s="476" t="s">
        <v>1412</v>
      </c>
      <c r="F1243" s="454">
        <f>'A-Allgemeine Angaben'!$D$20</f>
        <v>0</v>
      </c>
      <c r="G1243" s="454">
        <f>'E-Maßnahmen'!J28</f>
        <v>0</v>
      </c>
    </row>
    <row r="1244" spans="1:7">
      <c r="A1244" s="456" t="str">
        <f>'E-Maßnahmen'!$K$16</f>
        <v>E.7.2</v>
      </c>
      <c r="B1244" s="454" t="str">
        <f>'E-Maßnahmen'!$K$17</f>
        <v>Kostentragender Sektor 2</v>
      </c>
      <c r="C1244" s="454"/>
      <c r="D1244" s="454" t="s">
        <v>1501</v>
      </c>
      <c r="E1244" s="476" t="s">
        <v>1412</v>
      </c>
      <c r="F1244" s="454">
        <f>'A-Allgemeine Angaben'!$D$20</f>
        <v>0</v>
      </c>
      <c r="G1244" s="454">
        <f>'E-Maßnahmen'!K28</f>
        <v>0</v>
      </c>
    </row>
    <row r="1245" spans="1:7">
      <c r="A1245" s="456" t="str">
        <f>'E-Maßnahmen'!$L$16</f>
        <v>E.8</v>
      </c>
      <c r="B1245" s="454" t="str">
        <f>'E-Maßnahmen'!$L$17</f>
        <v>Endenergieeinsparung durch die Maßnahmen</v>
      </c>
      <c r="C1245" s="454"/>
      <c r="D1245" s="454" t="s">
        <v>1501</v>
      </c>
      <c r="E1245" s="454" t="str">
        <f>'E-Maßnahmen'!$L$18</f>
        <v>MWh/a</v>
      </c>
      <c r="F1245" s="454">
        <f>'A-Allgemeine Angaben'!$D$20</f>
        <v>0</v>
      </c>
      <c r="G1245" s="459" t="str">
        <f>IF('E-Maßnahmen'!$L$28="","-",'E-Maßnahmen'!$L$28)</f>
        <v>-</v>
      </c>
    </row>
    <row r="1246" spans="1:7">
      <c r="A1246" s="456" t="str">
        <f>'E-Maßnahmen'!$M$16</f>
        <v>E.9</v>
      </c>
      <c r="B1246" s="454" t="str">
        <f>'E-Maßnahmen'!$M$17</f>
        <v>THG-Emissionen Einsparung durch die Maßnahmen</v>
      </c>
      <c r="C1246" s="454"/>
      <c r="D1246" s="454" t="s">
        <v>1501</v>
      </c>
      <c r="E1246" s="454" t="str">
        <f>'E-Maßnahmen'!$M$18</f>
        <v>t/a</v>
      </c>
      <c r="F1246" s="454">
        <f>'A-Allgemeine Angaben'!$D$20</f>
        <v>0</v>
      </c>
      <c r="G1246" s="459" t="str">
        <f>IF('E-Maßnahmen'!$M$28="","-",'E-Maßnahmen'!$M$28)</f>
        <v>-</v>
      </c>
    </row>
    <row r="1247" spans="1:7">
      <c r="A1247" s="456" t="str">
        <f>'E-Maßnahmen'!$N$16</f>
        <v>E.10.1</v>
      </c>
      <c r="B1247" s="454" t="str">
        <f>'E-Maßnahmen'!$N$17</f>
        <v>Ermittelte Finanzierungsmechanismen 1 zur Umsetzung der Maßnahme</v>
      </c>
      <c r="C1247" s="454"/>
      <c r="D1247" s="454" t="s">
        <v>1501</v>
      </c>
      <c r="E1247" s="476" t="s">
        <v>1412</v>
      </c>
      <c r="F1247" s="454">
        <f>'A-Allgemeine Angaben'!$D$20</f>
        <v>0</v>
      </c>
      <c r="G1247" s="454">
        <f>'E-Maßnahmen'!N28</f>
        <v>0</v>
      </c>
    </row>
    <row r="1248" spans="1:7">
      <c r="A1248" s="456" t="str">
        <f>'E-Maßnahmen'!$O$16</f>
        <v>E.10.2</v>
      </c>
      <c r="B1248" s="454" t="str">
        <f>'E-Maßnahmen'!$O$17</f>
        <v>Ermittelte Finanzierungsmechanismen 2 zur Umsetzung der Maßnahme</v>
      </c>
      <c r="C1248" s="454"/>
      <c r="D1248" s="454" t="s">
        <v>1501</v>
      </c>
      <c r="E1248" s="476" t="s">
        <v>1412</v>
      </c>
      <c r="F1248" s="454">
        <f>'A-Allgemeine Angaben'!$D$20</f>
        <v>0</v>
      </c>
      <c r="G1248" s="454">
        <f>'E-Maßnahmen'!O28</f>
        <v>0</v>
      </c>
    </row>
  </sheetData>
  <sheetProtection algorithmName="SHA-512" hashValue="0QEljIbzgy+UFOcx20qb/h0PWvuSIecb1Y6aWoClGh38lXYfLNovezAF1oIAEDbrZLWxanb4meZsbqISPrQGJQ==" saltValue="ZwbZHNlarekRlqwKP3fNyA==" spinCount="100000" sheet="1" objects="1" scenarios="1"/>
  <phoneticPr fontId="6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52BE-D37B-487A-BCA1-E39608ED690E}">
  <dimension ref="A1:G1102"/>
  <sheetViews>
    <sheetView workbookViewId="0">
      <selection activeCell="G2" sqref="G2"/>
    </sheetView>
  </sheetViews>
  <sheetFormatPr baseColWidth="10" defaultRowHeight="14.5"/>
  <cols>
    <col min="1" max="1" width="21.1796875" customWidth="1"/>
    <col min="2" max="2" width="30.81640625" bestFit="1" customWidth="1"/>
    <col min="3" max="3" width="10.08984375" bestFit="1" customWidth="1"/>
    <col min="4" max="4" width="13.1796875" customWidth="1"/>
  </cols>
  <sheetData>
    <row r="1" spans="1:7" ht="43.5">
      <c r="A1" s="266" t="s">
        <v>193</v>
      </c>
      <c r="B1" s="266" t="s">
        <v>218</v>
      </c>
      <c r="C1" s="266" t="s">
        <v>219</v>
      </c>
      <c r="D1" s="266" t="s">
        <v>220</v>
      </c>
      <c r="F1" s="538">
        <v>2024</v>
      </c>
      <c r="G1" s="266" t="s">
        <v>1531</v>
      </c>
    </row>
    <row r="2" spans="1:7">
      <c r="A2">
        <v>8111000</v>
      </c>
      <c r="B2" t="s">
        <v>221</v>
      </c>
      <c r="C2" s="265">
        <v>45291</v>
      </c>
      <c r="D2">
        <v>613111</v>
      </c>
      <c r="F2" s="405">
        <v>612663</v>
      </c>
    </row>
    <row r="3" spans="1:7">
      <c r="A3">
        <v>8115001</v>
      </c>
      <c r="B3" t="s">
        <v>222</v>
      </c>
      <c r="C3" s="265">
        <v>45291</v>
      </c>
      <c r="D3">
        <v>9288</v>
      </c>
      <c r="F3" s="405">
        <v>9302</v>
      </c>
    </row>
    <row r="4" spans="1:7">
      <c r="A4">
        <v>8115002</v>
      </c>
      <c r="B4" t="s">
        <v>223</v>
      </c>
      <c r="C4" s="265">
        <v>45291</v>
      </c>
      <c r="D4">
        <v>4495</v>
      </c>
      <c r="F4" s="405">
        <v>4529</v>
      </c>
    </row>
    <row r="5" spans="1:7">
      <c r="A5">
        <v>8115003</v>
      </c>
      <c r="B5" t="s">
        <v>224</v>
      </c>
      <c r="C5" s="265">
        <v>45291</v>
      </c>
      <c r="D5">
        <v>51405</v>
      </c>
      <c r="F5" s="405">
        <v>51483</v>
      </c>
    </row>
    <row r="6" spans="1:7">
      <c r="A6">
        <v>8115004</v>
      </c>
      <c r="B6" t="s">
        <v>225</v>
      </c>
      <c r="C6" s="265">
        <v>45291</v>
      </c>
      <c r="D6">
        <v>6236</v>
      </c>
      <c r="F6" s="405">
        <v>6230</v>
      </c>
    </row>
    <row r="7" spans="1:7">
      <c r="A7">
        <v>8115010</v>
      </c>
      <c r="B7" t="s">
        <v>226</v>
      </c>
      <c r="C7" s="265">
        <v>45291</v>
      </c>
      <c r="D7">
        <v>3299</v>
      </c>
      <c r="F7" s="405">
        <v>3274</v>
      </c>
    </row>
    <row r="8" spans="1:7">
      <c r="A8">
        <v>8115013</v>
      </c>
      <c r="B8" t="s">
        <v>227</v>
      </c>
      <c r="C8" s="265">
        <v>45291</v>
      </c>
      <c r="D8">
        <v>9198</v>
      </c>
      <c r="F8" s="405">
        <v>9277</v>
      </c>
    </row>
    <row r="9" spans="1:7">
      <c r="A9">
        <v>8115015</v>
      </c>
      <c r="B9" t="s">
        <v>228</v>
      </c>
      <c r="C9" s="265">
        <v>45291</v>
      </c>
      <c r="D9">
        <v>13015</v>
      </c>
      <c r="F9" s="405">
        <v>12934</v>
      </c>
    </row>
    <row r="10" spans="1:7">
      <c r="A10">
        <v>8115016</v>
      </c>
      <c r="B10" t="s">
        <v>229</v>
      </c>
      <c r="C10" s="265">
        <v>45291</v>
      </c>
      <c r="D10">
        <v>9020</v>
      </c>
      <c r="F10" s="405">
        <v>9181</v>
      </c>
    </row>
    <row r="11" spans="1:7">
      <c r="A11">
        <v>8115021</v>
      </c>
      <c r="B11" t="s">
        <v>230</v>
      </c>
      <c r="C11" s="265">
        <v>45291</v>
      </c>
      <c r="D11">
        <v>34125</v>
      </c>
      <c r="F11" s="405">
        <v>34192</v>
      </c>
    </row>
    <row r="12" spans="1:7">
      <c r="A12">
        <v>8115022</v>
      </c>
      <c r="B12" t="s">
        <v>231</v>
      </c>
      <c r="C12" s="265">
        <v>45291</v>
      </c>
      <c r="D12">
        <v>3557</v>
      </c>
      <c r="F12" s="405">
        <v>3581</v>
      </c>
    </row>
    <row r="13" spans="1:7">
      <c r="A13">
        <v>8115024</v>
      </c>
      <c r="B13" t="s">
        <v>232</v>
      </c>
      <c r="C13" s="265">
        <v>45291</v>
      </c>
      <c r="D13">
        <v>13975</v>
      </c>
      <c r="F13" s="405">
        <v>14184</v>
      </c>
    </row>
    <row r="14" spans="1:7">
      <c r="A14">
        <v>8115028</v>
      </c>
      <c r="B14" t="s">
        <v>233</v>
      </c>
      <c r="C14" s="265">
        <v>45291</v>
      </c>
      <c r="D14">
        <v>49043</v>
      </c>
      <c r="F14" s="405">
        <v>49480</v>
      </c>
    </row>
    <row r="15" spans="1:7">
      <c r="A15">
        <v>8115029</v>
      </c>
      <c r="B15" t="s">
        <v>234</v>
      </c>
      <c r="C15" s="265">
        <v>45291</v>
      </c>
      <c r="D15">
        <v>9574</v>
      </c>
      <c r="F15" s="405">
        <v>9513</v>
      </c>
    </row>
    <row r="16" spans="1:7">
      <c r="A16">
        <v>8115034</v>
      </c>
      <c r="B16" t="s">
        <v>235</v>
      </c>
      <c r="C16" s="265">
        <v>45291</v>
      </c>
      <c r="D16">
        <v>3744</v>
      </c>
      <c r="F16" s="405">
        <v>3719</v>
      </c>
    </row>
    <row r="17" spans="1:6">
      <c r="A17">
        <v>8115037</v>
      </c>
      <c r="B17" t="s">
        <v>236</v>
      </c>
      <c r="C17" s="265">
        <v>45291</v>
      </c>
      <c r="D17">
        <v>5802</v>
      </c>
      <c r="F17" s="405">
        <v>5806</v>
      </c>
    </row>
    <row r="18" spans="1:6">
      <c r="A18">
        <v>8115041</v>
      </c>
      <c r="B18" t="s">
        <v>237</v>
      </c>
      <c r="C18" s="265">
        <v>45291</v>
      </c>
      <c r="D18">
        <v>18603</v>
      </c>
      <c r="F18" s="405">
        <v>18567</v>
      </c>
    </row>
    <row r="19" spans="1:6">
      <c r="A19">
        <v>8115042</v>
      </c>
      <c r="B19" t="s">
        <v>238</v>
      </c>
      <c r="C19" s="265">
        <v>45291</v>
      </c>
      <c r="D19">
        <v>11285</v>
      </c>
      <c r="F19" s="405">
        <v>11258</v>
      </c>
    </row>
    <row r="20" spans="1:6">
      <c r="A20">
        <v>8115044</v>
      </c>
      <c r="B20" t="s">
        <v>239</v>
      </c>
      <c r="C20" s="265">
        <v>45291</v>
      </c>
      <c r="D20">
        <v>10469</v>
      </c>
      <c r="F20" s="405">
        <v>10495</v>
      </c>
    </row>
    <row r="21" spans="1:6">
      <c r="A21">
        <v>8115045</v>
      </c>
      <c r="B21" t="s">
        <v>240</v>
      </c>
      <c r="C21" s="265">
        <v>45291</v>
      </c>
      <c r="D21">
        <v>61296</v>
      </c>
      <c r="F21" s="405">
        <v>61422</v>
      </c>
    </row>
    <row r="22" spans="1:6">
      <c r="A22">
        <v>8115046</v>
      </c>
      <c r="B22" t="s">
        <v>241</v>
      </c>
      <c r="C22" s="265">
        <v>45291</v>
      </c>
      <c r="D22">
        <v>6411</v>
      </c>
      <c r="F22" s="405">
        <v>6332</v>
      </c>
    </row>
    <row r="23" spans="1:6">
      <c r="A23">
        <v>8115048</v>
      </c>
      <c r="B23" t="s">
        <v>242</v>
      </c>
      <c r="C23" s="265">
        <v>45291</v>
      </c>
      <c r="D23">
        <v>8684</v>
      </c>
      <c r="F23" s="405">
        <v>8750</v>
      </c>
    </row>
    <row r="24" spans="1:6">
      <c r="A24">
        <v>8115050</v>
      </c>
      <c r="B24" t="s">
        <v>243</v>
      </c>
      <c r="C24" s="265">
        <v>45291</v>
      </c>
      <c r="D24">
        <v>19463</v>
      </c>
      <c r="F24" s="405">
        <v>19353</v>
      </c>
    </row>
    <row r="25" spans="1:6">
      <c r="A25">
        <v>8115051</v>
      </c>
      <c r="B25" t="s">
        <v>244</v>
      </c>
      <c r="C25" s="265">
        <v>45291</v>
      </c>
      <c r="D25">
        <v>9962</v>
      </c>
      <c r="F25" s="405">
        <v>9970</v>
      </c>
    </row>
    <row r="26" spans="1:6">
      <c r="A26">
        <v>8115052</v>
      </c>
      <c r="B26" t="s">
        <v>245</v>
      </c>
      <c r="C26" s="265">
        <v>45291</v>
      </c>
      <c r="D26">
        <v>7658</v>
      </c>
      <c r="F26" s="405">
        <v>7745</v>
      </c>
    </row>
    <row r="27" spans="1:6">
      <c r="A27">
        <v>8115053</v>
      </c>
      <c r="B27" t="s">
        <v>246</v>
      </c>
      <c r="C27" s="265">
        <v>45291</v>
      </c>
      <c r="D27">
        <v>8095</v>
      </c>
      <c r="F27" s="405">
        <v>8012</v>
      </c>
    </row>
    <row r="28" spans="1:6">
      <c r="A28">
        <v>8115054</v>
      </c>
      <c r="B28" t="s">
        <v>247</v>
      </c>
      <c r="C28" s="265">
        <v>45291</v>
      </c>
      <c r="D28">
        <v>6559</v>
      </c>
      <c r="F28" s="405">
        <v>6578</v>
      </c>
    </row>
    <row r="29" spans="1:6">
      <c r="A29">
        <v>8116004</v>
      </c>
      <c r="B29" t="s">
        <v>248</v>
      </c>
      <c r="C29" s="265">
        <v>45291</v>
      </c>
      <c r="D29">
        <v>6061</v>
      </c>
      <c r="F29" s="405">
        <v>6047</v>
      </c>
    </row>
    <row r="30" spans="1:6">
      <c r="A30">
        <v>8116005</v>
      </c>
      <c r="B30" t="s">
        <v>223</v>
      </c>
      <c r="C30" s="265">
        <v>45291</v>
      </c>
      <c r="D30">
        <v>1685</v>
      </c>
      <c r="F30" s="405">
        <v>1713</v>
      </c>
    </row>
    <row r="31" spans="1:6">
      <c r="A31">
        <v>8116006</v>
      </c>
      <c r="B31" t="s">
        <v>249</v>
      </c>
      <c r="C31" s="265">
        <v>45291</v>
      </c>
      <c r="D31">
        <v>1955</v>
      </c>
      <c r="F31" s="405">
        <v>1942</v>
      </c>
    </row>
    <row r="32" spans="1:6">
      <c r="A32">
        <v>8116007</v>
      </c>
      <c r="B32" t="s">
        <v>250</v>
      </c>
      <c r="C32" s="265">
        <v>45291</v>
      </c>
      <c r="D32">
        <v>5541</v>
      </c>
      <c r="F32" s="405">
        <v>5525</v>
      </c>
    </row>
    <row r="33" spans="1:6">
      <c r="A33">
        <v>8116008</v>
      </c>
      <c r="B33" t="s">
        <v>251</v>
      </c>
      <c r="C33" s="265">
        <v>45291</v>
      </c>
      <c r="D33">
        <v>3332</v>
      </c>
      <c r="F33" s="405">
        <v>3301</v>
      </c>
    </row>
    <row r="34" spans="1:6">
      <c r="A34">
        <v>8116011</v>
      </c>
      <c r="B34" t="s">
        <v>252</v>
      </c>
      <c r="C34" s="265">
        <v>45291</v>
      </c>
      <c r="D34">
        <v>3602</v>
      </c>
      <c r="F34" s="405">
        <v>3591</v>
      </c>
    </row>
    <row r="35" spans="1:6">
      <c r="A35">
        <v>8116012</v>
      </c>
      <c r="B35" t="s">
        <v>253</v>
      </c>
      <c r="C35" s="265">
        <v>45291</v>
      </c>
      <c r="D35">
        <v>3377</v>
      </c>
      <c r="F35" s="405">
        <v>3406</v>
      </c>
    </row>
    <row r="36" spans="1:6">
      <c r="A36">
        <v>8116014</v>
      </c>
      <c r="B36" t="s">
        <v>254</v>
      </c>
      <c r="C36" s="265">
        <v>45291</v>
      </c>
      <c r="D36">
        <v>6709</v>
      </c>
      <c r="F36" s="405">
        <v>6707</v>
      </c>
    </row>
    <row r="37" spans="1:6">
      <c r="A37">
        <v>8116015</v>
      </c>
      <c r="B37" t="s">
        <v>255</v>
      </c>
      <c r="C37" s="265">
        <v>45291</v>
      </c>
      <c r="D37">
        <v>11133</v>
      </c>
      <c r="F37" s="405">
        <v>11092</v>
      </c>
    </row>
    <row r="38" spans="1:6">
      <c r="A38">
        <v>8116016</v>
      </c>
      <c r="B38" t="s">
        <v>256</v>
      </c>
      <c r="C38" s="265">
        <v>45291</v>
      </c>
      <c r="D38">
        <v>6147</v>
      </c>
      <c r="F38" s="405">
        <v>6138</v>
      </c>
    </row>
    <row r="39" spans="1:6">
      <c r="A39">
        <v>8116018</v>
      </c>
      <c r="B39" t="s">
        <v>257</v>
      </c>
      <c r="C39" s="265">
        <v>45291</v>
      </c>
      <c r="D39">
        <v>2049</v>
      </c>
      <c r="F39" s="405">
        <v>1992</v>
      </c>
    </row>
    <row r="40" spans="1:6">
      <c r="A40">
        <v>8116019</v>
      </c>
      <c r="B40" t="s">
        <v>258</v>
      </c>
      <c r="C40" s="265">
        <v>45291</v>
      </c>
      <c r="D40">
        <v>96470</v>
      </c>
      <c r="F40" s="405">
        <v>96182</v>
      </c>
    </row>
    <row r="41" spans="1:6">
      <c r="A41">
        <v>8116020</v>
      </c>
      <c r="B41" t="s">
        <v>259</v>
      </c>
      <c r="C41" s="265">
        <v>45291</v>
      </c>
      <c r="D41">
        <v>9198</v>
      </c>
      <c r="F41" s="405">
        <v>9201</v>
      </c>
    </row>
    <row r="42" spans="1:6">
      <c r="A42">
        <v>8116022</v>
      </c>
      <c r="B42" t="s">
        <v>260</v>
      </c>
      <c r="C42" s="265">
        <v>45291</v>
      </c>
      <c r="D42">
        <v>4197</v>
      </c>
      <c r="F42" s="405">
        <v>4225</v>
      </c>
    </row>
    <row r="43" spans="1:6">
      <c r="A43">
        <v>8116027</v>
      </c>
      <c r="B43" t="s">
        <v>261</v>
      </c>
      <c r="C43" s="265">
        <v>45291</v>
      </c>
      <c r="D43">
        <v>4863</v>
      </c>
      <c r="F43" s="405">
        <v>4773</v>
      </c>
    </row>
    <row r="44" spans="1:6">
      <c r="A44">
        <v>8116029</v>
      </c>
      <c r="B44" t="s">
        <v>262</v>
      </c>
      <c r="C44" s="265">
        <v>45291</v>
      </c>
      <c r="D44">
        <v>2291</v>
      </c>
      <c r="F44" s="405">
        <v>2284</v>
      </c>
    </row>
    <row r="45" spans="1:6">
      <c r="A45">
        <v>8116033</v>
      </c>
      <c r="B45" t="s">
        <v>263</v>
      </c>
      <c r="C45" s="265">
        <v>45291</v>
      </c>
      <c r="D45">
        <v>42412</v>
      </c>
      <c r="F45" s="405">
        <v>42299</v>
      </c>
    </row>
    <row r="46" spans="1:6">
      <c r="A46">
        <v>8116035</v>
      </c>
      <c r="B46" t="s">
        <v>264</v>
      </c>
      <c r="C46" s="265">
        <v>45291</v>
      </c>
      <c r="D46">
        <v>9556</v>
      </c>
      <c r="F46" s="405">
        <v>9716</v>
      </c>
    </row>
    <row r="47" spans="1:6">
      <c r="A47">
        <v>8116036</v>
      </c>
      <c r="B47" t="s">
        <v>265</v>
      </c>
      <c r="C47" s="265">
        <v>45291</v>
      </c>
      <c r="D47">
        <v>2281</v>
      </c>
      <c r="F47" s="405">
        <v>2277</v>
      </c>
    </row>
    <row r="48" spans="1:6">
      <c r="A48">
        <v>8116037</v>
      </c>
      <c r="B48" t="s">
        <v>266</v>
      </c>
      <c r="C48" s="265">
        <v>45291</v>
      </c>
      <c r="D48">
        <v>2543</v>
      </c>
      <c r="F48" s="405">
        <v>2564</v>
      </c>
    </row>
    <row r="49" spans="1:6">
      <c r="A49">
        <v>8116041</v>
      </c>
      <c r="B49" t="s">
        <v>267</v>
      </c>
      <c r="C49" s="265">
        <v>45291</v>
      </c>
      <c r="D49">
        <v>3814</v>
      </c>
      <c r="F49" s="405">
        <v>3841</v>
      </c>
    </row>
    <row r="50" spans="1:6">
      <c r="A50">
        <v>8116042</v>
      </c>
      <c r="B50" t="s">
        <v>268</v>
      </c>
      <c r="C50" s="265">
        <v>45291</v>
      </c>
      <c r="D50">
        <v>6221</v>
      </c>
      <c r="F50" s="405">
        <v>6223</v>
      </c>
    </row>
    <row r="51" spans="1:6">
      <c r="A51">
        <v>8116043</v>
      </c>
      <c r="B51" t="s">
        <v>269</v>
      </c>
      <c r="C51" s="265">
        <v>45291</v>
      </c>
      <c r="D51">
        <v>1702</v>
      </c>
      <c r="F51" s="405">
        <v>1707</v>
      </c>
    </row>
    <row r="52" spans="1:6">
      <c r="A52">
        <v>8116046</v>
      </c>
      <c r="B52" t="s">
        <v>270</v>
      </c>
      <c r="C52" s="265">
        <v>45291</v>
      </c>
      <c r="D52">
        <v>6164</v>
      </c>
      <c r="F52" s="405">
        <v>6104</v>
      </c>
    </row>
    <row r="53" spans="1:6">
      <c r="A53">
        <v>8116047</v>
      </c>
      <c r="B53" t="s">
        <v>271</v>
      </c>
      <c r="C53" s="265">
        <v>45291</v>
      </c>
      <c r="D53">
        <v>12375</v>
      </c>
      <c r="F53" s="405">
        <v>12506</v>
      </c>
    </row>
    <row r="54" spans="1:6">
      <c r="A54">
        <v>8116048</v>
      </c>
      <c r="B54" t="s">
        <v>272</v>
      </c>
      <c r="C54" s="265">
        <v>45291</v>
      </c>
      <c r="D54">
        <v>3590</v>
      </c>
      <c r="F54" s="405">
        <v>3684</v>
      </c>
    </row>
    <row r="55" spans="1:6">
      <c r="A55">
        <v>8116049</v>
      </c>
      <c r="B55" t="s">
        <v>273</v>
      </c>
      <c r="C55" s="265">
        <v>45291</v>
      </c>
      <c r="D55">
        <v>40765</v>
      </c>
      <c r="F55" s="405">
        <v>40773</v>
      </c>
    </row>
    <row r="56" spans="1:6">
      <c r="A56">
        <v>8116050</v>
      </c>
      <c r="B56" t="s">
        <v>274</v>
      </c>
      <c r="C56" s="265">
        <v>45291</v>
      </c>
      <c r="D56">
        <v>5616</v>
      </c>
      <c r="F56" s="405">
        <v>5644</v>
      </c>
    </row>
    <row r="57" spans="1:6">
      <c r="A57">
        <v>8116053</v>
      </c>
      <c r="B57" t="s">
        <v>275</v>
      </c>
      <c r="C57" s="265">
        <v>45291</v>
      </c>
      <c r="D57">
        <v>1760</v>
      </c>
      <c r="F57" s="405">
        <v>1739</v>
      </c>
    </row>
    <row r="58" spans="1:6">
      <c r="A58">
        <v>8116054</v>
      </c>
      <c r="B58" t="s">
        <v>276</v>
      </c>
      <c r="C58" s="265">
        <v>45291</v>
      </c>
      <c r="D58">
        <v>3436</v>
      </c>
      <c r="F58" s="405">
        <v>3417</v>
      </c>
    </row>
    <row r="59" spans="1:6">
      <c r="A59">
        <v>8116056</v>
      </c>
      <c r="B59" t="s">
        <v>277</v>
      </c>
      <c r="C59" s="265">
        <v>45291</v>
      </c>
      <c r="D59">
        <v>14251</v>
      </c>
      <c r="F59" s="405">
        <v>14487</v>
      </c>
    </row>
    <row r="60" spans="1:6">
      <c r="A60">
        <v>8116058</v>
      </c>
      <c r="B60" t="s">
        <v>278</v>
      </c>
      <c r="C60" s="265">
        <v>45291</v>
      </c>
      <c r="D60">
        <v>8263</v>
      </c>
      <c r="F60" s="405">
        <v>8362</v>
      </c>
    </row>
    <row r="61" spans="1:6">
      <c r="A61">
        <v>8116063</v>
      </c>
      <c r="B61" t="s">
        <v>279</v>
      </c>
      <c r="C61" s="265">
        <v>45291</v>
      </c>
      <c r="D61">
        <v>1881</v>
      </c>
      <c r="F61" s="405">
        <v>1882</v>
      </c>
    </row>
    <row r="62" spans="1:6">
      <c r="A62">
        <v>8116068</v>
      </c>
      <c r="B62" t="s">
        <v>280</v>
      </c>
      <c r="C62" s="265">
        <v>45291</v>
      </c>
      <c r="D62">
        <v>4924</v>
      </c>
      <c r="F62" s="405">
        <v>4933</v>
      </c>
    </row>
    <row r="63" spans="1:6">
      <c r="A63">
        <v>8116070</v>
      </c>
      <c r="B63" t="s">
        <v>281</v>
      </c>
      <c r="C63" s="265">
        <v>45291</v>
      </c>
      <c r="D63">
        <v>9922</v>
      </c>
      <c r="F63" s="405">
        <v>9887</v>
      </c>
    </row>
    <row r="64" spans="1:6">
      <c r="A64">
        <v>8116071</v>
      </c>
      <c r="B64" t="s">
        <v>282</v>
      </c>
      <c r="C64" s="265">
        <v>45291</v>
      </c>
      <c r="D64">
        <v>15877</v>
      </c>
      <c r="F64" s="405">
        <v>15988</v>
      </c>
    </row>
    <row r="65" spans="1:6">
      <c r="A65">
        <v>8116072</v>
      </c>
      <c r="B65" t="s">
        <v>283</v>
      </c>
      <c r="C65" s="265">
        <v>45291</v>
      </c>
      <c r="D65">
        <v>12259</v>
      </c>
      <c r="F65" s="405">
        <v>12200</v>
      </c>
    </row>
    <row r="66" spans="1:6">
      <c r="A66">
        <v>8116073</v>
      </c>
      <c r="B66" t="s">
        <v>284</v>
      </c>
      <c r="C66" s="265">
        <v>45291</v>
      </c>
      <c r="D66">
        <v>6239</v>
      </c>
      <c r="F66" s="405">
        <v>6199</v>
      </c>
    </row>
    <row r="67" spans="1:6">
      <c r="A67">
        <v>8116076</v>
      </c>
      <c r="B67" t="s">
        <v>285</v>
      </c>
      <c r="C67" s="265">
        <v>45291</v>
      </c>
      <c r="D67">
        <v>7282</v>
      </c>
      <c r="F67" s="405">
        <v>7271</v>
      </c>
    </row>
    <row r="68" spans="1:6">
      <c r="A68">
        <v>8116077</v>
      </c>
      <c r="B68" t="s">
        <v>286</v>
      </c>
      <c r="C68" s="265">
        <v>45291</v>
      </c>
      <c r="D68">
        <v>46010</v>
      </c>
      <c r="F68" s="405">
        <v>46243</v>
      </c>
    </row>
    <row r="69" spans="1:6">
      <c r="A69">
        <v>8116078</v>
      </c>
      <c r="B69" t="s">
        <v>287</v>
      </c>
      <c r="C69" s="265">
        <v>45291</v>
      </c>
      <c r="D69">
        <v>41042</v>
      </c>
      <c r="F69" s="405">
        <v>41185</v>
      </c>
    </row>
    <row r="70" spans="1:6">
      <c r="A70">
        <v>8116079</v>
      </c>
      <c r="B70" t="s">
        <v>288</v>
      </c>
      <c r="C70" s="265">
        <v>45291</v>
      </c>
      <c r="D70">
        <v>8003</v>
      </c>
      <c r="F70" s="405">
        <v>7974</v>
      </c>
    </row>
    <row r="71" spans="1:6">
      <c r="A71">
        <v>8116080</v>
      </c>
      <c r="B71" t="s">
        <v>289</v>
      </c>
      <c r="C71" s="265">
        <v>45291</v>
      </c>
      <c r="D71">
        <v>39612</v>
      </c>
      <c r="F71" s="405">
        <v>39778</v>
      </c>
    </row>
    <row r="72" spans="1:6">
      <c r="A72">
        <v>8116081</v>
      </c>
      <c r="B72" t="s">
        <v>290</v>
      </c>
      <c r="C72" s="265">
        <v>45291</v>
      </c>
      <c r="D72">
        <v>9617</v>
      </c>
      <c r="F72" s="405">
        <v>9599</v>
      </c>
    </row>
    <row r="73" spans="1:6">
      <c r="A73">
        <v>8117001</v>
      </c>
      <c r="B73" t="s">
        <v>291</v>
      </c>
      <c r="C73" s="265">
        <v>45291</v>
      </c>
      <c r="D73">
        <v>1968</v>
      </c>
      <c r="F73" s="405">
        <v>1961</v>
      </c>
    </row>
    <row r="74" spans="1:6">
      <c r="A74">
        <v>8117002</v>
      </c>
      <c r="B74" t="s">
        <v>292</v>
      </c>
      <c r="C74" s="265">
        <v>45291</v>
      </c>
      <c r="D74">
        <v>1298</v>
      </c>
      <c r="F74" s="405">
        <v>1287</v>
      </c>
    </row>
    <row r="75" spans="1:6">
      <c r="A75">
        <v>8117003</v>
      </c>
      <c r="B75" t="s">
        <v>293</v>
      </c>
      <c r="C75" s="265">
        <v>45291</v>
      </c>
      <c r="D75">
        <v>4421</v>
      </c>
      <c r="F75" s="405">
        <v>4408</v>
      </c>
    </row>
    <row r="76" spans="1:6">
      <c r="A76">
        <v>8117006</v>
      </c>
      <c r="B76" t="s">
        <v>294</v>
      </c>
      <c r="C76" s="265">
        <v>45291</v>
      </c>
      <c r="D76">
        <v>3846</v>
      </c>
      <c r="F76" s="405">
        <v>3840</v>
      </c>
    </row>
    <row r="77" spans="1:6">
      <c r="A77">
        <v>8117007</v>
      </c>
      <c r="B77" t="s">
        <v>295</v>
      </c>
      <c r="C77" s="265">
        <v>45291</v>
      </c>
      <c r="D77">
        <v>3812</v>
      </c>
      <c r="F77" s="405">
        <v>3788</v>
      </c>
    </row>
    <row r="78" spans="1:6">
      <c r="A78">
        <v>8117009</v>
      </c>
      <c r="B78" t="s">
        <v>296</v>
      </c>
      <c r="C78" s="265">
        <v>45291</v>
      </c>
      <c r="D78">
        <v>1876</v>
      </c>
      <c r="F78" s="405">
        <v>1905</v>
      </c>
    </row>
    <row r="79" spans="1:6">
      <c r="A79">
        <v>8117010</v>
      </c>
      <c r="B79" t="s">
        <v>297</v>
      </c>
      <c r="C79" s="265">
        <v>45291</v>
      </c>
      <c r="D79">
        <v>5628</v>
      </c>
      <c r="F79" s="405">
        <v>5684</v>
      </c>
    </row>
    <row r="80" spans="1:6">
      <c r="A80">
        <v>8117011</v>
      </c>
      <c r="B80" t="s">
        <v>298</v>
      </c>
      <c r="C80" s="265">
        <v>45291</v>
      </c>
      <c r="D80">
        <v>1714</v>
      </c>
      <c r="F80" s="405">
        <v>1709</v>
      </c>
    </row>
    <row r="81" spans="1:6">
      <c r="A81">
        <v>8117012</v>
      </c>
      <c r="B81" t="s">
        <v>299</v>
      </c>
      <c r="C81" s="265">
        <v>45291</v>
      </c>
      <c r="D81">
        <v>5162</v>
      </c>
      <c r="F81" s="405">
        <v>5116</v>
      </c>
    </row>
    <row r="82" spans="1:6">
      <c r="A82">
        <v>8117014</v>
      </c>
      <c r="B82" t="s">
        <v>300</v>
      </c>
      <c r="C82" s="265">
        <v>45291</v>
      </c>
      <c r="D82">
        <v>5109</v>
      </c>
      <c r="F82" s="405">
        <v>5066</v>
      </c>
    </row>
    <row r="83" spans="1:6">
      <c r="A83">
        <v>8117015</v>
      </c>
      <c r="B83" t="s">
        <v>301</v>
      </c>
      <c r="C83" s="265">
        <v>45291</v>
      </c>
      <c r="D83">
        <v>10625</v>
      </c>
      <c r="F83" s="405">
        <v>10568</v>
      </c>
    </row>
    <row r="84" spans="1:6">
      <c r="A84">
        <v>8117016</v>
      </c>
      <c r="B84" t="s">
        <v>302</v>
      </c>
      <c r="C84" s="265">
        <v>45291</v>
      </c>
      <c r="D84">
        <v>450</v>
      </c>
      <c r="F84">
        <v>441</v>
      </c>
    </row>
    <row r="85" spans="1:6">
      <c r="A85">
        <v>8117017</v>
      </c>
      <c r="B85" t="s">
        <v>303</v>
      </c>
      <c r="C85" s="265">
        <v>45291</v>
      </c>
      <c r="D85">
        <v>2201</v>
      </c>
      <c r="F85" s="405">
        <v>2194</v>
      </c>
    </row>
    <row r="86" spans="1:6">
      <c r="A86">
        <v>8117018</v>
      </c>
      <c r="B86" t="s">
        <v>304</v>
      </c>
      <c r="C86" s="265">
        <v>45291</v>
      </c>
      <c r="D86">
        <v>15358</v>
      </c>
      <c r="F86" s="405">
        <v>15420</v>
      </c>
    </row>
    <row r="87" spans="1:6">
      <c r="A87">
        <v>8117019</v>
      </c>
      <c r="B87" t="s">
        <v>305</v>
      </c>
      <c r="C87" s="265">
        <v>45291</v>
      </c>
      <c r="D87">
        <v>22401</v>
      </c>
      <c r="F87" s="405">
        <v>22325</v>
      </c>
    </row>
    <row r="88" spans="1:6">
      <c r="A88">
        <v>8117020</v>
      </c>
      <c r="B88" t="s">
        <v>306</v>
      </c>
      <c r="C88" s="265">
        <v>45291</v>
      </c>
      <c r="D88">
        <v>2108</v>
      </c>
      <c r="F88" s="405">
        <v>2110</v>
      </c>
    </row>
    <row r="89" spans="1:6">
      <c r="A89">
        <v>8117023</v>
      </c>
      <c r="B89" t="s">
        <v>307</v>
      </c>
      <c r="C89" s="265">
        <v>45291</v>
      </c>
      <c r="D89">
        <v>1495</v>
      </c>
      <c r="F89" s="405">
        <v>1509</v>
      </c>
    </row>
    <row r="90" spans="1:6">
      <c r="A90">
        <v>8117024</v>
      </c>
      <c r="B90" t="s">
        <v>308</v>
      </c>
      <c r="C90" s="265">
        <v>45291</v>
      </c>
      <c r="D90">
        <v>27872</v>
      </c>
      <c r="F90" s="405">
        <v>27791</v>
      </c>
    </row>
    <row r="91" spans="1:6">
      <c r="A91">
        <v>8117025</v>
      </c>
      <c r="B91" t="s">
        <v>309</v>
      </c>
      <c r="C91" s="265">
        <v>45291</v>
      </c>
      <c r="D91">
        <v>4462</v>
      </c>
      <c r="F91" s="405">
        <v>4441</v>
      </c>
    </row>
    <row r="92" spans="1:6">
      <c r="A92">
        <v>8117026</v>
      </c>
      <c r="B92" t="s">
        <v>310</v>
      </c>
      <c r="C92" s="265">
        <v>45291</v>
      </c>
      <c r="D92">
        <v>58802</v>
      </c>
      <c r="F92" s="405">
        <v>58937</v>
      </c>
    </row>
    <row r="93" spans="1:6">
      <c r="A93">
        <v>8117028</v>
      </c>
      <c r="B93" t="s">
        <v>311</v>
      </c>
      <c r="C93" s="265">
        <v>45291</v>
      </c>
      <c r="D93">
        <v>2270</v>
      </c>
      <c r="F93" s="405">
        <v>2249</v>
      </c>
    </row>
    <row r="94" spans="1:6">
      <c r="A94">
        <v>8117029</v>
      </c>
      <c r="B94" t="s">
        <v>312</v>
      </c>
      <c r="C94" s="265">
        <v>45291</v>
      </c>
      <c r="D94">
        <v>2940</v>
      </c>
      <c r="F94" s="405">
        <v>2925</v>
      </c>
    </row>
    <row r="95" spans="1:6">
      <c r="A95">
        <v>8117030</v>
      </c>
      <c r="B95" t="s">
        <v>313</v>
      </c>
      <c r="C95" s="265">
        <v>45291</v>
      </c>
      <c r="D95">
        <v>5077</v>
      </c>
      <c r="F95" s="405">
        <v>5077</v>
      </c>
    </row>
    <row r="96" spans="1:6">
      <c r="A96">
        <v>8117031</v>
      </c>
      <c r="B96" t="s">
        <v>314</v>
      </c>
      <c r="C96" s="265">
        <v>45291</v>
      </c>
      <c r="D96">
        <v>765</v>
      </c>
      <c r="F96">
        <v>733</v>
      </c>
    </row>
    <row r="97" spans="1:6">
      <c r="A97">
        <v>8117033</v>
      </c>
      <c r="B97" t="s">
        <v>315</v>
      </c>
      <c r="C97" s="265">
        <v>45291</v>
      </c>
      <c r="D97">
        <v>5580</v>
      </c>
      <c r="F97" s="405">
        <v>5544</v>
      </c>
    </row>
    <row r="98" spans="1:6">
      <c r="A98">
        <v>8117035</v>
      </c>
      <c r="B98" t="s">
        <v>316</v>
      </c>
      <c r="C98" s="265">
        <v>45291</v>
      </c>
      <c r="D98">
        <v>1104</v>
      </c>
      <c r="F98" s="405">
        <v>1072</v>
      </c>
    </row>
    <row r="99" spans="1:6">
      <c r="A99">
        <v>8117037</v>
      </c>
      <c r="B99" t="s">
        <v>317</v>
      </c>
      <c r="C99" s="265">
        <v>45291</v>
      </c>
      <c r="D99">
        <v>2376</v>
      </c>
      <c r="F99" s="405">
        <v>2364</v>
      </c>
    </row>
    <row r="100" spans="1:6">
      <c r="A100">
        <v>8117038</v>
      </c>
      <c r="B100" t="s">
        <v>318</v>
      </c>
      <c r="C100" s="265">
        <v>45291</v>
      </c>
      <c r="D100">
        <v>5464</v>
      </c>
      <c r="F100" s="405">
        <v>5491</v>
      </c>
    </row>
    <row r="101" spans="1:6">
      <c r="A101">
        <v>8117042</v>
      </c>
      <c r="B101" t="s">
        <v>319</v>
      </c>
      <c r="C101" s="265">
        <v>45291</v>
      </c>
      <c r="D101">
        <v>8055</v>
      </c>
      <c r="F101" s="405">
        <v>8042</v>
      </c>
    </row>
    <row r="102" spans="1:6">
      <c r="A102">
        <v>8117043</v>
      </c>
      <c r="B102" t="s">
        <v>320</v>
      </c>
      <c r="C102" s="265">
        <v>45291</v>
      </c>
      <c r="D102">
        <v>1655</v>
      </c>
      <c r="F102" s="405">
        <v>1668</v>
      </c>
    </row>
    <row r="103" spans="1:6">
      <c r="A103">
        <v>8117044</v>
      </c>
      <c r="B103" t="s">
        <v>321</v>
      </c>
      <c r="C103" s="265">
        <v>45291</v>
      </c>
      <c r="D103">
        <v>3887</v>
      </c>
      <c r="F103" s="405">
        <v>3940</v>
      </c>
    </row>
    <row r="104" spans="1:6">
      <c r="A104">
        <v>8117049</v>
      </c>
      <c r="B104" t="s">
        <v>322</v>
      </c>
      <c r="C104" s="265">
        <v>45291</v>
      </c>
      <c r="D104">
        <v>10200</v>
      </c>
      <c r="F104" s="405">
        <v>10185</v>
      </c>
    </row>
    <row r="105" spans="1:6">
      <c r="A105">
        <v>8117051</v>
      </c>
      <c r="B105" t="s">
        <v>323</v>
      </c>
      <c r="C105" s="265">
        <v>45291</v>
      </c>
      <c r="D105">
        <v>14505</v>
      </c>
      <c r="F105" s="405">
        <v>14304</v>
      </c>
    </row>
    <row r="106" spans="1:6">
      <c r="A106">
        <v>8117053</v>
      </c>
      <c r="B106" t="s">
        <v>324</v>
      </c>
      <c r="C106" s="265">
        <v>45291</v>
      </c>
      <c r="D106">
        <v>3924</v>
      </c>
      <c r="F106" s="405">
        <v>3895</v>
      </c>
    </row>
    <row r="107" spans="1:6">
      <c r="A107">
        <v>8117055</v>
      </c>
      <c r="B107" t="s">
        <v>325</v>
      </c>
      <c r="C107" s="265">
        <v>45291</v>
      </c>
      <c r="D107">
        <v>3193</v>
      </c>
      <c r="F107" s="405">
        <v>3183</v>
      </c>
    </row>
    <row r="108" spans="1:6">
      <c r="A108">
        <v>8117058</v>
      </c>
      <c r="B108" t="s">
        <v>326</v>
      </c>
      <c r="C108" s="265">
        <v>45291</v>
      </c>
      <c r="D108">
        <v>1983</v>
      </c>
      <c r="F108" s="405">
        <v>2001</v>
      </c>
    </row>
    <row r="109" spans="1:6">
      <c r="A109">
        <v>8117060</v>
      </c>
      <c r="B109" t="s">
        <v>327</v>
      </c>
      <c r="C109" s="265">
        <v>45291</v>
      </c>
      <c r="D109">
        <v>3132</v>
      </c>
      <c r="F109" s="405">
        <v>3078</v>
      </c>
    </row>
    <row r="110" spans="1:6">
      <c r="A110">
        <v>8117061</v>
      </c>
      <c r="B110" t="s">
        <v>328</v>
      </c>
      <c r="C110" s="265">
        <v>45291</v>
      </c>
      <c r="D110">
        <v>2514</v>
      </c>
      <c r="F110" s="405">
        <v>2558</v>
      </c>
    </row>
    <row r="111" spans="1:6">
      <c r="A111">
        <v>8118001</v>
      </c>
      <c r="B111" t="s">
        <v>329</v>
      </c>
      <c r="C111" s="265">
        <v>45291</v>
      </c>
      <c r="D111">
        <v>4354</v>
      </c>
      <c r="F111" s="405">
        <v>4364</v>
      </c>
    </row>
    <row r="112" spans="1:6">
      <c r="A112">
        <v>8118003</v>
      </c>
      <c r="B112" t="s">
        <v>330</v>
      </c>
      <c r="C112" s="265">
        <v>45291</v>
      </c>
      <c r="D112">
        <v>13506</v>
      </c>
      <c r="F112" s="405">
        <v>13650</v>
      </c>
    </row>
    <row r="113" spans="1:6">
      <c r="A113">
        <v>8118006</v>
      </c>
      <c r="B113" t="s">
        <v>331</v>
      </c>
      <c r="C113" s="265">
        <v>45291</v>
      </c>
      <c r="D113">
        <v>6321</v>
      </c>
      <c r="F113" s="405">
        <v>6323</v>
      </c>
    </row>
    <row r="114" spans="1:6">
      <c r="A114">
        <v>8118007</v>
      </c>
      <c r="B114" t="s">
        <v>332</v>
      </c>
      <c r="C114" s="265">
        <v>45291</v>
      </c>
      <c r="D114">
        <v>12258</v>
      </c>
      <c r="F114" s="405">
        <v>12267</v>
      </c>
    </row>
    <row r="115" spans="1:6">
      <c r="A115">
        <v>8118010</v>
      </c>
      <c r="B115" t="s">
        <v>333</v>
      </c>
      <c r="C115" s="265">
        <v>45291</v>
      </c>
      <c r="D115">
        <v>8106</v>
      </c>
      <c r="F115" s="405">
        <v>8123</v>
      </c>
    </row>
    <row r="116" spans="1:6">
      <c r="A116">
        <v>8118011</v>
      </c>
      <c r="B116" t="s">
        <v>334</v>
      </c>
      <c r="C116" s="265">
        <v>45291</v>
      </c>
      <c r="D116">
        <v>22826</v>
      </c>
      <c r="F116" s="405">
        <v>22666</v>
      </c>
    </row>
    <row r="117" spans="1:6">
      <c r="A117">
        <v>8118012</v>
      </c>
      <c r="B117" t="s">
        <v>335</v>
      </c>
      <c r="C117" s="265">
        <v>45291</v>
      </c>
      <c r="D117">
        <v>6803</v>
      </c>
      <c r="F117" s="405">
        <v>6800</v>
      </c>
    </row>
    <row r="118" spans="1:6">
      <c r="A118">
        <v>8118014</v>
      </c>
      <c r="B118" t="s">
        <v>336</v>
      </c>
      <c r="C118" s="265">
        <v>45291</v>
      </c>
      <c r="D118">
        <v>5194</v>
      </c>
      <c r="F118" s="405">
        <v>5261</v>
      </c>
    </row>
    <row r="119" spans="1:6">
      <c r="A119">
        <v>8118015</v>
      </c>
      <c r="B119" t="s">
        <v>337</v>
      </c>
      <c r="C119" s="265">
        <v>45291</v>
      </c>
      <c r="D119">
        <v>3022</v>
      </c>
      <c r="F119" s="405">
        <v>3071</v>
      </c>
    </row>
    <row r="120" spans="1:6">
      <c r="A120">
        <v>8118016</v>
      </c>
      <c r="B120" t="s">
        <v>338</v>
      </c>
      <c r="C120" s="265">
        <v>45291</v>
      </c>
      <c r="D120">
        <v>2466</v>
      </c>
      <c r="F120" s="405">
        <v>2502</v>
      </c>
    </row>
    <row r="121" spans="1:6">
      <c r="A121">
        <v>8118018</v>
      </c>
      <c r="B121" t="s">
        <v>339</v>
      </c>
      <c r="C121" s="265">
        <v>45291</v>
      </c>
      <c r="D121">
        <v>4610</v>
      </c>
      <c r="F121" s="405">
        <v>4620</v>
      </c>
    </row>
    <row r="122" spans="1:6">
      <c r="A122">
        <v>8118019</v>
      </c>
      <c r="B122" t="s">
        <v>340</v>
      </c>
      <c r="C122" s="265">
        <v>45291</v>
      </c>
      <c r="D122">
        <v>18651</v>
      </c>
      <c r="F122" s="405">
        <v>18392</v>
      </c>
    </row>
    <row r="123" spans="1:6">
      <c r="A123">
        <v>8118021</v>
      </c>
      <c r="B123" t="s">
        <v>341</v>
      </c>
      <c r="C123" s="265">
        <v>45291</v>
      </c>
      <c r="D123">
        <v>8029</v>
      </c>
      <c r="F123" s="405">
        <v>8005</v>
      </c>
    </row>
    <row r="124" spans="1:6">
      <c r="A124">
        <v>8118027</v>
      </c>
      <c r="B124" t="s">
        <v>342</v>
      </c>
      <c r="C124" s="265">
        <v>45291</v>
      </c>
      <c r="D124">
        <v>7919</v>
      </c>
      <c r="F124" s="405">
        <v>7901</v>
      </c>
    </row>
    <row r="125" spans="1:6">
      <c r="A125">
        <v>8118028</v>
      </c>
      <c r="B125" t="s">
        <v>343</v>
      </c>
      <c r="C125" s="265">
        <v>45291</v>
      </c>
      <c r="D125">
        <v>2506</v>
      </c>
      <c r="F125" s="405">
        <v>2502</v>
      </c>
    </row>
    <row r="126" spans="1:6">
      <c r="A126">
        <v>8118040</v>
      </c>
      <c r="B126" t="s">
        <v>344</v>
      </c>
      <c r="C126" s="265">
        <v>45291</v>
      </c>
      <c r="D126">
        <v>5912</v>
      </c>
      <c r="F126" s="405">
        <v>6004</v>
      </c>
    </row>
    <row r="127" spans="1:6">
      <c r="A127">
        <v>8118046</v>
      </c>
      <c r="B127" t="s">
        <v>345</v>
      </c>
      <c r="C127" s="265">
        <v>45291</v>
      </c>
      <c r="D127">
        <v>33891</v>
      </c>
      <c r="F127" s="405">
        <v>33980</v>
      </c>
    </row>
    <row r="128" spans="1:6">
      <c r="A128">
        <v>8118047</v>
      </c>
      <c r="B128" t="s">
        <v>346</v>
      </c>
      <c r="C128" s="265">
        <v>45291</v>
      </c>
      <c r="D128">
        <v>5778</v>
      </c>
      <c r="F128" s="405">
        <v>5778</v>
      </c>
    </row>
    <row r="129" spans="1:6">
      <c r="A129">
        <v>8118048</v>
      </c>
      <c r="B129" t="s">
        <v>347</v>
      </c>
      <c r="C129" s="265">
        <v>45291</v>
      </c>
      <c r="D129">
        <v>92952</v>
      </c>
      <c r="F129" s="405">
        <v>92858</v>
      </c>
    </row>
    <row r="130" spans="1:6">
      <c r="A130">
        <v>8118049</v>
      </c>
      <c r="B130" t="s">
        <v>348</v>
      </c>
      <c r="C130" s="265">
        <v>45291</v>
      </c>
      <c r="D130">
        <v>15461</v>
      </c>
      <c r="F130" s="405">
        <v>15474</v>
      </c>
    </row>
    <row r="131" spans="1:6">
      <c r="A131">
        <v>8118050</v>
      </c>
      <c r="B131" t="s">
        <v>349</v>
      </c>
      <c r="C131" s="265">
        <v>45291</v>
      </c>
      <c r="D131">
        <v>14206</v>
      </c>
      <c r="F131" s="405">
        <v>14138</v>
      </c>
    </row>
    <row r="132" spans="1:6">
      <c r="A132">
        <v>8118051</v>
      </c>
      <c r="B132" t="s">
        <v>350</v>
      </c>
      <c r="C132" s="265">
        <v>45291</v>
      </c>
      <c r="D132">
        <v>10717</v>
      </c>
      <c r="F132" s="405">
        <v>10784</v>
      </c>
    </row>
    <row r="133" spans="1:6">
      <c r="A133">
        <v>8118053</v>
      </c>
      <c r="B133" t="s">
        <v>351</v>
      </c>
      <c r="C133" s="265">
        <v>45291</v>
      </c>
      <c r="D133">
        <v>3514</v>
      </c>
      <c r="F133" s="405">
        <v>3531</v>
      </c>
    </row>
    <row r="134" spans="1:6">
      <c r="A134">
        <v>8118054</v>
      </c>
      <c r="B134" t="s">
        <v>352</v>
      </c>
      <c r="C134" s="265">
        <v>45291</v>
      </c>
      <c r="D134">
        <v>6598</v>
      </c>
      <c r="F134" s="405">
        <v>6578</v>
      </c>
    </row>
    <row r="135" spans="1:6">
      <c r="A135">
        <v>8118059</v>
      </c>
      <c r="B135" t="s">
        <v>353</v>
      </c>
      <c r="C135" s="265">
        <v>45291</v>
      </c>
      <c r="D135">
        <v>3285</v>
      </c>
      <c r="F135" s="405">
        <v>3306</v>
      </c>
    </row>
    <row r="136" spans="1:6">
      <c r="A136">
        <v>8118060</v>
      </c>
      <c r="B136" t="s">
        <v>354</v>
      </c>
      <c r="C136" s="265">
        <v>45291</v>
      </c>
      <c r="D136">
        <v>7542</v>
      </c>
      <c r="F136" s="405">
        <v>7537</v>
      </c>
    </row>
    <row r="137" spans="1:6">
      <c r="A137">
        <v>8118063</v>
      </c>
      <c r="B137" t="s">
        <v>355</v>
      </c>
      <c r="C137" s="265">
        <v>45291</v>
      </c>
      <c r="D137">
        <v>6133</v>
      </c>
      <c r="F137" s="405">
        <v>6087</v>
      </c>
    </row>
    <row r="138" spans="1:6">
      <c r="A138">
        <v>8118067</v>
      </c>
      <c r="B138" t="s">
        <v>356</v>
      </c>
      <c r="C138" s="265">
        <v>45291</v>
      </c>
      <c r="D138">
        <v>11370</v>
      </c>
      <c r="F138" s="405">
        <v>11318</v>
      </c>
    </row>
    <row r="139" spans="1:6">
      <c r="A139">
        <v>8118068</v>
      </c>
      <c r="B139" t="s">
        <v>357</v>
      </c>
      <c r="C139" s="265">
        <v>45291</v>
      </c>
      <c r="D139">
        <v>5420</v>
      </c>
      <c r="F139" s="405">
        <v>5448</v>
      </c>
    </row>
    <row r="140" spans="1:6">
      <c r="A140">
        <v>8118070</v>
      </c>
      <c r="B140" t="s">
        <v>358</v>
      </c>
      <c r="C140" s="265">
        <v>45291</v>
      </c>
      <c r="D140">
        <v>11904</v>
      </c>
      <c r="F140" s="405">
        <v>11908</v>
      </c>
    </row>
    <row r="141" spans="1:6">
      <c r="A141">
        <v>8118071</v>
      </c>
      <c r="B141" t="s">
        <v>359</v>
      </c>
      <c r="C141" s="265">
        <v>45291</v>
      </c>
      <c r="D141">
        <v>12274</v>
      </c>
      <c r="F141" s="405">
        <v>12305</v>
      </c>
    </row>
    <row r="142" spans="1:6">
      <c r="A142">
        <v>8118073</v>
      </c>
      <c r="B142" t="s">
        <v>360</v>
      </c>
      <c r="C142" s="265">
        <v>45291</v>
      </c>
      <c r="D142">
        <v>28772</v>
      </c>
      <c r="F142" s="405">
        <v>28798</v>
      </c>
    </row>
    <row r="143" spans="1:6">
      <c r="A143">
        <v>8118074</v>
      </c>
      <c r="B143" t="s">
        <v>361</v>
      </c>
      <c r="C143" s="265">
        <v>45291</v>
      </c>
      <c r="D143">
        <v>3261</v>
      </c>
      <c r="F143" s="405">
        <v>3316</v>
      </c>
    </row>
    <row r="144" spans="1:6">
      <c r="A144">
        <v>8118076</v>
      </c>
      <c r="B144" t="s">
        <v>362</v>
      </c>
      <c r="C144" s="265">
        <v>45291</v>
      </c>
      <c r="D144">
        <v>18539</v>
      </c>
      <c r="F144" s="405">
        <v>18638</v>
      </c>
    </row>
    <row r="145" spans="1:6">
      <c r="A145">
        <v>8118077</v>
      </c>
      <c r="B145" t="s">
        <v>363</v>
      </c>
      <c r="C145" s="265">
        <v>45291</v>
      </c>
      <c r="D145">
        <v>6222</v>
      </c>
      <c r="F145" s="405">
        <v>6223</v>
      </c>
    </row>
    <row r="146" spans="1:6">
      <c r="A146">
        <v>8118078</v>
      </c>
      <c r="B146" t="s">
        <v>364</v>
      </c>
      <c r="C146" s="265">
        <v>45291</v>
      </c>
      <c r="D146">
        <v>15535</v>
      </c>
      <c r="F146" s="405">
        <v>15520</v>
      </c>
    </row>
    <row r="147" spans="1:6">
      <c r="A147">
        <v>8118079</v>
      </c>
      <c r="B147" t="s">
        <v>365</v>
      </c>
      <c r="C147" s="265">
        <v>45291</v>
      </c>
      <c r="D147">
        <v>43651</v>
      </c>
      <c r="F147" s="405">
        <v>43556</v>
      </c>
    </row>
    <row r="148" spans="1:6">
      <c r="A148">
        <v>8118080</v>
      </c>
      <c r="B148" t="s">
        <v>366</v>
      </c>
      <c r="C148" s="265">
        <v>45291</v>
      </c>
      <c r="D148">
        <v>19078</v>
      </c>
      <c r="F148" s="405">
        <v>19654</v>
      </c>
    </row>
    <row r="149" spans="1:6">
      <c r="A149">
        <v>8118081</v>
      </c>
      <c r="B149" t="s">
        <v>367</v>
      </c>
      <c r="C149" s="265">
        <v>45291</v>
      </c>
      <c r="D149">
        <v>26222</v>
      </c>
      <c r="F149" s="405">
        <v>26188</v>
      </c>
    </row>
    <row r="150" spans="1:6">
      <c r="A150">
        <v>8119001</v>
      </c>
      <c r="B150" t="s">
        <v>368</v>
      </c>
      <c r="C150" s="265">
        <v>45291</v>
      </c>
      <c r="D150">
        <v>7243</v>
      </c>
      <c r="F150" s="405">
        <v>7260</v>
      </c>
    </row>
    <row r="151" spans="1:6">
      <c r="A151">
        <v>8119003</v>
      </c>
      <c r="B151" t="s">
        <v>369</v>
      </c>
      <c r="C151" s="265">
        <v>45291</v>
      </c>
      <c r="D151">
        <v>5049</v>
      </c>
      <c r="F151" s="405">
        <v>4969</v>
      </c>
    </row>
    <row r="152" spans="1:6">
      <c r="A152">
        <v>8119004</v>
      </c>
      <c r="B152" t="s">
        <v>370</v>
      </c>
      <c r="C152" s="265">
        <v>45291</v>
      </c>
      <c r="D152">
        <v>4186</v>
      </c>
      <c r="F152" s="405">
        <v>4184</v>
      </c>
    </row>
    <row r="153" spans="1:6">
      <c r="A153">
        <v>8119006</v>
      </c>
      <c r="B153" t="s">
        <v>371</v>
      </c>
      <c r="C153" s="265">
        <v>45291</v>
      </c>
      <c r="D153">
        <v>6864</v>
      </c>
      <c r="F153" s="405">
        <v>6833</v>
      </c>
    </row>
    <row r="154" spans="1:6">
      <c r="A154">
        <v>8119008</v>
      </c>
      <c r="B154" t="s">
        <v>372</v>
      </c>
      <c r="C154" s="265">
        <v>45291</v>
      </c>
      <c r="D154">
        <v>38643</v>
      </c>
      <c r="F154" s="405">
        <v>38818</v>
      </c>
    </row>
    <row r="155" spans="1:6">
      <c r="A155">
        <v>8119018</v>
      </c>
      <c r="B155" t="s">
        <v>373</v>
      </c>
      <c r="C155" s="265">
        <v>45291</v>
      </c>
      <c r="D155">
        <v>3730</v>
      </c>
      <c r="F155" s="405">
        <v>3681</v>
      </c>
    </row>
    <row r="156" spans="1:6">
      <c r="A156">
        <v>8119020</v>
      </c>
      <c r="B156" t="s">
        <v>374</v>
      </c>
      <c r="C156" s="265">
        <v>45291</v>
      </c>
      <c r="D156">
        <v>47123</v>
      </c>
      <c r="F156" s="405">
        <v>47120</v>
      </c>
    </row>
    <row r="157" spans="1:6">
      <c r="A157">
        <v>8119024</v>
      </c>
      <c r="B157" t="s">
        <v>375</v>
      </c>
      <c r="C157" s="265">
        <v>45291</v>
      </c>
      <c r="D157">
        <v>2687</v>
      </c>
      <c r="F157" s="405">
        <v>2752</v>
      </c>
    </row>
    <row r="158" spans="1:6">
      <c r="A158">
        <v>8119037</v>
      </c>
      <c r="B158" t="s">
        <v>376</v>
      </c>
      <c r="C158" s="265">
        <v>45291</v>
      </c>
      <c r="D158">
        <v>2392</v>
      </c>
      <c r="F158" s="405">
        <v>2381</v>
      </c>
    </row>
    <row r="159" spans="1:6">
      <c r="A159">
        <v>8119038</v>
      </c>
      <c r="B159" t="s">
        <v>377</v>
      </c>
      <c r="C159" s="265">
        <v>45291</v>
      </c>
      <c r="D159">
        <v>4095</v>
      </c>
      <c r="F159" s="405">
        <v>4144</v>
      </c>
    </row>
    <row r="160" spans="1:6">
      <c r="A160">
        <v>8119041</v>
      </c>
      <c r="B160" t="s">
        <v>378</v>
      </c>
      <c r="C160" s="265">
        <v>45291</v>
      </c>
      <c r="D160">
        <v>11557</v>
      </c>
      <c r="F160" s="405">
        <v>11607</v>
      </c>
    </row>
    <row r="161" spans="1:6">
      <c r="A161">
        <v>8119042</v>
      </c>
      <c r="B161" t="s">
        <v>379</v>
      </c>
      <c r="C161" s="265">
        <v>45291</v>
      </c>
      <c r="D161">
        <v>12171</v>
      </c>
      <c r="F161" s="405">
        <v>12093</v>
      </c>
    </row>
    <row r="162" spans="1:6">
      <c r="A162">
        <v>8119044</v>
      </c>
      <c r="B162" t="s">
        <v>380</v>
      </c>
      <c r="C162" s="265">
        <v>45291</v>
      </c>
      <c r="D162">
        <v>14550</v>
      </c>
      <c r="F162" s="405">
        <v>14551</v>
      </c>
    </row>
    <row r="163" spans="1:6">
      <c r="A163">
        <v>8119053</v>
      </c>
      <c r="B163" t="s">
        <v>381</v>
      </c>
      <c r="C163" s="265">
        <v>45291</v>
      </c>
      <c r="D163">
        <v>4445</v>
      </c>
      <c r="F163" s="405">
        <v>4435</v>
      </c>
    </row>
    <row r="164" spans="1:6">
      <c r="A164">
        <v>8119055</v>
      </c>
      <c r="B164" t="s">
        <v>382</v>
      </c>
      <c r="C164" s="265">
        <v>45291</v>
      </c>
      <c r="D164">
        <v>9817</v>
      </c>
      <c r="F164" s="405">
        <v>9766</v>
      </c>
    </row>
    <row r="165" spans="1:6">
      <c r="A165">
        <v>8119061</v>
      </c>
      <c r="B165" t="s">
        <v>383</v>
      </c>
      <c r="C165" s="265">
        <v>45291</v>
      </c>
      <c r="D165">
        <v>11674</v>
      </c>
      <c r="F165" s="405">
        <v>11555</v>
      </c>
    </row>
    <row r="166" spans="1:6">
      <c r="A166">
        <v>8119067</v>
      </c>
      <c r="B166" t="s">
        <v>384</v>
      </c>
      <c r="C166" s="265">
        <v>45291</v>
      </c>
      <c r="D166">
        <v>41286</v>
      </c>
      <c r="F166" s="405">
        <v>41647</v>
      </c>
    </row>
    <row r="167" spans="1:6">
      <c r="A167">
        <v>8119068</v>
      </c>
      <c r="B167" t="s">
        <v>385</v>
      </c>
      <c r="C167" s="265">
        <v>45291</v>
      </c>
      <c r="D167">
        <v>9918</v>
      </c>
      <c r="F167" s="405">
        <v>10028</v>
      </c>
    </row>
    <row r="168" spans="1:6">
      <c r="A168">
        <v>8119069</v>
      </c>
      <c r="B168" t="s">
        <v>386</v>
      </c>
      <c r="C168" s="265">
        <v>45291</v>
      </c>
      <c r="D168">
        <v>2168</v>
      </c>
      <c r="F168" s="405">
        <v>2152</v>
      </c>
    </row>
    <row r="169" spans="1:6">
      <c r="A169">
        <v>8119075</v>
      </c>
      <c r="B169" t="s">
        <v>387</v>
      </c>
      <c r="C169" s="265">
        <v>45291</v>
      </c>
      <c r="D169">
        <v>5366</v>
      </c>
      <c r="F169" s="405">
        <v>5421</v>
      </c>
    </row>
    <row r="170" spans="1:6">
      <c r="A170">
        <v>8119076</v>
      </c>
      <c r="B170" t="s">
        <v>388</v>
      </c>
      <c r="C170" s="265">
        <v>45291</v>
      </c>
      <c r="D170">
        <v>9254</v>
      </c>
      <c r="F170" s="405">
        <v>9277</v>
      </c>
    </row>
    <row r="171" spans="1:6">
      <c r="A171">
        <v>8119079</v>
      </c>
      <c r="B171" t="s">
        <v>389</v>
      </c>
      <c r="C171" s="265">
        <v>45291</v>
      </c>
      <c r="D171">
        <v>57268</v>
      </c>
      <c r="F171" s="405">
        <v>57313</v>
      </c>
    </row>
    <row r="172" spans="1:6">
      <c r="A172">
        <v>8119083</v>
      </c>
      <c r="B172" t="s">
        <v>390</v>
      </c>
      <c r="C172" s="265">
        <v>45291</v>
      </c>
      <c r="D172">
        <v>7570</v>
      </c>
      <c r="F172" s="405">
        <v>7576</v>
      </c>
    </row>
    <row r="173" spans="1:6">
      <c r="A173">
        <v>8119084</v>
      </c>
      <c r="B173" t="s">
        <v>391</v>
      </c>
      <c r="C173" s="265">
        <v>45291</v>
      </c>
      <c r="D173">
        <v>11267</v>
      </c>
      <c r="F173" s="405">
        <v>11264</v>
      </c>
    </row>
    <row r="174" spans="1:6">
      <c r="A174">
        <v>8119085</v>
      </c>
      <c r="B174" t="s">
        <v>392</v>
      </c>
      <c r="C174" s="265">
        <v>45291</v>
      </c>
      <c r="D174">
        <v>29761</v>
      </c>
      <c r="F174" s="405">
        <v>29876</v>
      </c>
    </row>
    <row r="175" spans="1:6">
      <c r="A175">
        <v>8119086</v>
      </c>
      <c r="B175" t="s">
        <v>393</v>
      </c>
      <c r="C175" s="265">
        <v>45291</v>
      </c>
      <c r="D175">
        <v>7645</v>
      </c>
      <c r="F175" s="405">
        <v>7638</v>
      </c>
    </row>
    <row r="176" spans="1:6">
      <c r="A176">
        <v>8119087</v>
      </c>
      <c r="B176" t="s">
        <v>394</v>
      </c>
      <c r="C176" s="265">
        <v>45291</v>
      </c>
      <c r="D176">
        <v>8322</v>
      </c>
      <c r="F176" s="405">
        <v>8178</v>
      </c>
    </row>
    <row r="177" spans="1:6">
      <c r="A177">
        <v>8119089</v>
      </c>
      <c r="B177" t="s">
        <v>395</v>
      </c>
      <c r="C177" s="265">
        <v>45291</v>
      </c>
      <c r="D177">
        <v>6808</v>
      </c>
      <c r="F177" s="405">
        <v>6860</v>
      </c>
    </row>
    <row r="178" spans="1:6">
      <c r="A178">
        <v>8119090</v>
      </c>
      <c r="B178" t="s">
        <v>396</v>
      </c>
      <c r="C178" s="265">
        <v>45291</v>
      </c>
      <c r="D178">
        <v>14395</v>
      </c>
      <c r="F178" s="405">
        <v>14337</v>
      </c>
    </row>
    <row r="179" spans="1:6">
      <c r="A179">
        <v>8119091</v>
      </c>
      <c r="B179" t="s">
        <v>397</v>
      </c>
      <c r="C179" s="265">
        <v>45291</v>
      </c>
      <c r="D179">
        <v>27037</v>
      </c>
      <c r="F179" s="405">
        <v>27074</v>
      </c>
    </row>
    <row r="180" spans="1:6">
      <c r="A180">
        <v>8119093</v>
      </c>
      <c r="B180" t="s">
        <v>398</v>
      </c>
      <c r="C180" s="265">
        <v>45291</v>
      </c>
      <c r="D180">
        <v>15812</v>
      </c>
      <c r="F180" s="405">
        <v>15906</v>
      </c>
    </row>
    <row r="181" spans="1:6">
      <c r="A181">
        <v>8121000</v>
      </c>
      <c r="B181" t="s">
        <v>399</v>
      </c>
      <c r="C181" s="265">
        <v>45291</v>
      </c>
      <c r="D181">
        <v>131653</v>
      </c>
      <c r="F181" s="405">
        <v>131986</v>
      </c>
    </row>
    <row r="182" spans="1:6">
      <c r="A182">
        <v>8125001</v>
      </c>
      <c r="B182" t="s">
        <v>400</v>
      </c>
      <c r="C182" s="265">
        <v>45291</v>
      </c>
      <c r="D182">
        <v>4959</v>
      </c>
      <c r="F182" s="405">
        <v>4975</v>
      </c>
    </row>
    <row r="183" spans="1:6">
      <c r="A183">
        <v>8125005</v>
      </c>
      <c r="B183" t="s">
        <v>401</v>
      </c>
      <c r="C183" s="265">
        <v>45291</v>
      </c>
      <c r="D183">
        <v>19814</v>
      </c>
      <c r="F183" s="405">
        <v>19853</v>
      </c>
    </row>
    <row r="184" spans="1:6">
      <c r="A184">
        <v>8125006</v>
      </c>
      <c r="B184" t="s">
        <v>402</v>
      </c>
      <c r="C184" s="265">
        <v>45291</v>
      </c>
      <c r="D184">
        <v>22756</v>
      </c>
      <c r="F184" s="405">
        <v>22703</v>
      </c>
    </row>
    <row r="185" spans="1:6">
      <c r="A185">
        <v>8125007</v>
      </c>
      <c r="B185" t="s">
        <v>403</v>
      </c>
      <c r="C185" s="265">
        <v>45291</v>
      </c>
      <c r="D185">
        <v>7578</v>
      </c>
      <c r="F185" s="405">
        <v>7686</v>
      </c>
    </row>
    <row r="186" spans="1:6">
      <c r="A186">
        <v>8125008</v>
      </c>
      <c r="B186" t="s">
        <v>404</v>
      </c>
      <c r="C186" s="265">
        <v>45291</v>
      </c>
      <c r="D186">
        <v>6391</v>
      </c>
      <c r="F186" s="405">
        <v>6412</v>
      </c>
    </row>
    <row r="187" spans="1:6">
      <c r="A187">
        <v>8125013</v>
      </c>
      <c r="B187" t="s">
        <v>405</v>
      </c>
      <c r="C187" s="265">
        <v>45291</v>
      </c>
      <c r="D187">
        <v>16847</v>
      </c>
      <c r="F187" s="405">
        <v>16774</v>
      </c>
    </row>
    <row r="188" spans="1:6">
      <c r="A188">
        <v>8125017</v>
      </c>
      <c r="B188" t="s">
        <v>406</v>
      </c>
      <c r="C188" s="265">
        <v>45291</v>
      </c>
      <c r="D188">
        <v>3186</v>
      </c>
      <c r="F188" s="405">
        <v>3118</v>
      </c>
    </row>
    <row r="189" spans="1:6">
      <c r="A189">
        <v>8125021</v>
      </c>
      <c r="B189" t="s">
        <v>407</v>
      </c>
      <c r="C189" s="265">
        <v>45291</v>
      </c>
      <c r="D189">
        <v>3180</v>
      </c>
      <c r="F189" s="405">
        <v>3209</v>
      </c>
    </row>
    <row r="190" spans="1:6">
      <c r="A190">
        <v>8125024</v>
      </c>
      <c r="B190" t="s">
        <v>408</v>
      </c>
      <c r="C190" s="265">
        <v>45291</v>
      </c>
      <c r="D190">
        <v>3986</v>
      </c>
      <c r="F190" s="405">
        <v>3998</v>
      </c>
    </row>
    <row r="191" spans="1:6">
      <c r="A191">
        <v>8125026</v>
      </c>
      <c r="B191" t="s">
        <v>409</v>
      </c>
      <c r="C191" s="265">
        <v>45291</v>
      </c>
      <c r="D191">
        <v>22630</v>
      </c>
      <c r="F191" s="405">
        <v>22666</v>
      </c>
    </row>
    <row r="192" spans="1:6">
      <c r="A192">
        <v>8125027</v>
      </c>
      <c r="B192" t="s">
        <v>410</v>
      </c>
      <c r="C192" s="265">
        <v>45291</v>
      </c>
      <c r="D192">
        <v>5143</v>
      </c>
      <c r="F192" s="405">
        <v>5155</v>
      </c>
    </row>
    <row r="193" spans="1:6">
      <c r="A193">
        <v>8125030</v>
      </c>
      <c r="B193" t="s">
        <v>411</v>
      </c>
      <c r="C193" s="265">
        <v>45291</v>
      </c>
      <c r="D193">
        <v>7384</v>
      </c>
      <c r="F193" s="405">
        <v>7432</v>
      </c>
    </row>
    <row r="194" spans="1:6">
      <c r="A194">
        <v>8125034</v>
      </c>
      <c r="B194" t="s">
        <v>412</v>
      </c>
      <c r="C194" s="265">
        <v>45291</v>
      </c>
      <c r="D194">
        <v>5568</v>
      </c>
      <c r="F194" s="405">
        <v>5593</v>
      </c>
    </row>
    <row r="195" spans="1:6">
      <c r="A195">
        <v>8125038</v>
      </c>
      <c r="B195" t="s">
        <v>413</v>
      </c>
      <c r="C195" s="265">
        <v>45291</v>
      </c>
      <c r="D195">
        <v>6351</v>
      </c>
      <c r="F195" s="405">
        <v>6394</v>
      </c>
    </row>
    <row r="196" spans="1:6">
      <c r="A196">
        <v>8125039</v>
      </c>
      <c r="B196" t="s">
        <v>414</v>
      </c>
      <c r="C196" s="265">
        <v>45291</v>
      </c>
      <c r="D196">
        <v>7556</v>
      </c>
      <c r="F196" s="405">
        <v>7449</v>
      </c>
    </row>
    <row r="197" spans="1:6">
      <c r="A197">
        <v>8125046</v>
      </c>
      <c r="B197" t="s">
        <v>415</v>
      </c>
      <c r="C197" s="265">
        <v>45291</v>
      </c>
      <c r="D197">
        <v>9774</v>
      </c>
      <c r="F197" s="405">
        <v>9826</v>
      </c>
    </row>
    <row r="198" spans="1:6">
      <c r="A198">
        <v>8125047</v>
      </c>
      <c r="B198" t="s">
        <v>416</v>
      </c>
      <c r="C198" s="265">
        <v>45291</v>
      </c>
      <c r="D198">
        <v>2637</v>
      </c>
      <c r="F198" s="405">
        <v>2643</v>
      </c>
    </row>
    <row r="199" spans="1:6">
      <c r="A199">
        <v>8125048</v>
      </c>
      <c r="B199" t="s">
        <v>417</v>
      </c>
      <c r="C199" s="265">
        <v>45291</v>
      </c>
      <c r="D199">
        <v>1795</v>
      </c>
      <c r="F199" s="405">
        <v>1747</v>
      </c>
    </row>
    <row r="200" spans="1:6">
      <c r="A200">
        <v>8125049</v>
      </c>
      <c r="B200" t="s">
        <v>418</v>
      </c>
      <c r="C200" s="265">
        <v>45291</v>
      </c>
      <c r="D200">
        <v>5927</v>
      </c>
      <c r="F200" s="405">
        <v>5939</v>
      </c>
    </row>
    <row r="201" spans="1:6">
      <c r="A201">
        <v>8125056</v>
      </c>
      <c r="B201" t="s">
        <v>419</v>
      </c>
      <c r="C201" s="265">
        <v>45291</v>
      </c>
      <c r="D201">
        <v>12044</v>
      </c>
      <c r="F201" s="405">
        <v>12189</v>
      </c>
    </row>
    <row r="202" spans="1:6">
      <c r="A202">
        <v>8125057</v>
      </c>
      <c r="B202" t="s">
        <v>420</v>
      </c>
      <c r="C202" s="265">
        <v>45291</v>
      </c>
      <c r="D202">
        <v>2770</v>
      </c>
      <c r="F202" s="405">
        <v>2758</v>
      </c>
    </row>
    <row r="203" spans="1:6">
      <c r="A203">
        <v>8125058</v>
      </c>
      <c r="B203" t="s">
        <v>421</v>
      </c>
      <c r="C203" s="265">
        <v>45291</v>
      </c>
      <c r="D203">
        <v>11705</v>
      </c>
      <c r="F203" s="405">
        <v>11637</v>
      </c>
    </row>
    <row r="204" spans="1:6">
      <c r="A204">
        <v>8125059</v>
      </c>
      <c r="B204" t="s">
        <v>422</v>
      </c>
      <c r="C204" s="265">
        <v>45291</v>
      </c>
      <c r="D204">
        <v>3432</v>
      </c>
      <c r="F204" s="405">
        <v>3460</v>
      </c>
    </row>
    <row r="205" spans="1:6">
      <c r="A205">
        <v>8125061</v>
      </c>
      <c r="B205" t="s">
        <v>423</v>
      </c>
      <c r="C205" s="265">
        <v>45291</v>
      </c>
      <c r="D205">
        <v>3793</v>
      </c>
      <c r="F205" s="405">
        <v>3760</v>
      </c>
    </row>
    <row r="206" spans="1:6">
      <c r="A206">
        <v>8125063</v>
      </c>
      <c r="B206" t="s">
        <v>424</v>
      </c>
      <c r="C206" s="265">
        <v>45291</v>
      </c>
      <c r="D206">
        <v>8636</v>
      </c>
      <c r="F206" s="405">
        <v>8680</v>
      </c>
    </row>
    <row r="207" spans="1:6">
      <c r="A207">
        <v>8125065</v>
      </c>
      <c r="B207" t="s">
        <v>425</v>
      </c>
      <c r="C207" s="265">
        <v>45291</v>
      </c>
      <c r="D207">
        <v>26368</v>
      </c>
      <c r="F207" s="405">
        <v>26431</v>
      </c>
    </row>
    <row r="208" spans="1:6">
      <c r="A208">
        <v>8125066</v>
      </c>
      <c r="B208" t="s">
        <v>426</v>
      </c>
      <c r="C208" s="265">
        <v>45291</v>
      </c>
      <c r="D208">
        <v>4147</v>
      </c>
      <c r="F208" s="405">
        <v>4059</v>
      </c>
    </row>
    <row r="209" spans="1:6">
      <c r="A209">
        <v>8125068</v>
      </c>
      <c r="B209" t="s">
        <v>427</v>
      </c>
      <c r="C209" s="265">
        <v>45291</v>
      </c>
      <c r="D209">
        <v>5561</v>
      </c>
      <c r="F209" s="405">
        <v>5643</v>
      </c>
    </row>
    <row r="210" spans="1:6">
      <c r="A210">
        <v>8125069</v>
      </c>
      <c r="B210" t="s">
        <v>428</v>
      </c>
      <c r="C210" s="265">
        <v>45291</v>
      </c>
      <c r="D210">
        <v>10279</v>
      </c>
      <c r="F210" s="405">
        <v>10249</v>
      </c>
    </row>
    <row r="211" spans="1:6">
      <c r="A211">
        <v>8125074</v>
      </c>
      <c r="B211" t="s">
        <v>429</v>
      </c>
      <c r="C211" s="265">
        <v>45291</v>
      </c>
      <c r="D211">
        <v>8453</v>
      </c>
      <c r="F211" s="405">
        <v>8480</v>
      </c>
    </row>
    <row r="212" spans="1:6">
      <c r="A212">
        <v>8125078</v>
      </c>
      <c r="B212" t="s">
        <v>430</v>
      </c>
      <c r="C212" s="265">
        <v>45291</v>
      </c>
      <c r="D212">
        <v>6594</v>
      </c>
      <c r="F212" s="405">
        <v>6580</v>
      </c>
    </row>
    <row r="213" spans="1:6">
      <c r="A213">
        <v>8125079</v>
      </c>
      <c r="B213" t="s">
        <v>431</v>
      </c>
      <c r="C213" s="265">
        <v>45291</v>
      </c>
      <c r="D213">
        <v>2873</v>
      </c>
      <c r="F213" s="405">
        <v>2848</v>
      </c>
    </row>
    <row r="214" spans="1:6">
      <c r="A214">
        <v>8125081</v>
      </c>
      <c r="B214" t="s">
        <v>432</v>
      </c>
      <c r="C214" s="265">
        <v>45291</v>
      </c>
      <c r="D214">
        <v>2573</v>
      </c>
      <c r="F214" s="405">
        <v>2593</v>
      </c>
    </row>
    <row r="215" spans="1:6">
      <c r="A215">
        <v>8125084</v>
      </c>
      <c r="B215" t="s">
        <v>433</v>
      </c>
      <c r="C215" s="265">
        <v>45291</v>
      </c>
      <c r="D215">
        <v>1483</v>
      </c>
      <c r="F215" s="405">
        <v>1497</v>
      </c>
    </row>
    <row r="216" spans="1:6">
      <c r="A216">
        <v>8125086</v>
      </c>
      <c r="B216" t="s">
        <v>434</v>
      </c>
      <c r="C216" s="265">
        <v>45291</v>
      </c>
      <c r="D216">
        <v>11614</v>
      </c>
      <c r="F216" s="405">
        <v>11661</v>
      </c>
    </row>
    <row r="217" spans="1:6">
      <c r="A217">
        <v>8125087</v>
      </c>
      <c r="B217" t="s">
        <v>435</v>
      </c>
      <c r="C217" s="265">
        <v>45291</v>
      </c>
      <c r="D217">
        <v>1686</v>
      </c>
      <c r="F217" s="405">
        <v>1643</v>
      </c>
    </row>
    <row r="218" spans="1:6">
      <c r="A218">
        <v>8125094</v>
      </c>
      <c r="B218" t="s">
        <v>436</v>
      </c>
      <c r="C218" s="265">
        <v>45291</v>
      </c>
      <c r="D218">
        <v>5023</v>
      </c>
      <c r="F218" s="405">
        <v>5074</v>
      </c>
    </row>
    <row r="219" spans="1:6">
      <c r="A219">
        <v>8125096</v>
      </c>
      <c r="B219" t="s">
        <v>437</v>
      </c>
      <c r="C219" s="265">
        <v>45291</v>
      </c>
      <c r="D219">
        <v>4386</v>
      </c>
      <c r="F219" s="405">
        <v>4367</v>
      </c>
    </row>
    <row r="220" spans="1:6">
      <c r="A220">
        <v>8125098</v>
      </c>
      <c r="B220" t="s">
        <v>438</v>
      </c>
      <c r="C220" s="265">
        <v>45291</v>
      </c>
      <c r="D220">
        <v>8654</v>
      </c>
      <c r="F220" s="405">
        <v>8670</v>
      </c>
    </row>
    <row r="221" spans="1:6">
      <c r="A221">
        <v>8125102</v>
      </c>
      <c r="B221" t="s">
        <v>439</v>
      </c>
      <c r="C221" s="265">
        <v>45291</v>
      </c>
      <c r="D221">
        <v>13203</v>
      </c>
      <c r="F221" s="405">
        <v>13268</v>
      </c>
    </row>
    <row r="222" spans="1:6">
      <c r="A222">
        <v>8125103</v>
      </c>
      <c r="B222" t="s">
        <v>440</v>
      </c>
      <c r="C222" s="265">
        <v>45291</v>
      </c>
      <c r="D222">
        <v>1794</v>
      </c>
      <c r="F222" s="405">
        <v>1782</v>
      </c>
    </row>
    <row r="223" spans="1:6">
      <c r="A223">
        <v>8125107</v>
      </c>
      <c r="B223" t="s">
        <v>441</v>
      </c>
      <c r="C223" s="265">
        <v>45291</v>
      </c>
      <c r="D223">
        <v>6738</v>
      </c>
      <c r="F223" s="405">
        <v>6692</v>
      </c>
    </row>
    <row r="224" spans="1:6">
      <c r="A224">
        <v>8125108</v>
      </c>
      <c r="B224" t="s">
        <v>442</v>
      </c>
      <c r="C224" s="265">
        <v>45291</v>
      </c>
      <c r="D224">
        <v>4164</v>
      </c>
      <c r="F224" s="405">
        <v>4156</v>
      </c>
    </row>
    <row r="225" spans="1:6">
      <c r="A225">
        <v>8125110</v>
      </c>
      <c r="B225" t="s">
        <v>443</v>
      </c>
      <c r="C225" s="265">
        <v>45291</v>
      </c>
      <c r="D225">
        <v>13796</v>
      </c>
      <c r="F225" s="405">
        <v>13756</v>
      </c>
    </row>
    <row r="226" spans="1:6">
      <c r="A226">
        <v>8125111</v>
      </c>
      <c r="B226" t="s">
        <v>444</v>
      </c>
      <c r="C226" s="265">
        <v>45291</v>
      </c>
      <c r="D226">
        <v>4476</v>
      </c>
      <c r="F226" s="405">
        <v>4478</v>
      </c>
    </row>
    <row r="227" spans="1:6">
      <c r="A227">
        <v>8125113</v>
      </c>
      <c r="B227" t="s">
        <v>445</v>
      </c>
      <c r="C227" s="265">
        <v>45291</v>
      </c>
      <c r="D227">
        <v>3902</v>
      </c>
      <c r="F227" s="405">
        <v>3894</v>
      </c>
    </row>
    <row r="228" spans="1:6">
      <c r="A228">
        <v>8126011</v>
      </c>
      <c r="B228" t="s">
        <v>446</v>
      </c>
      <c r="C228" s="265">
        <v>45291</v>
      </c>
      <c r="D228">
        <v>12516</v>
      </c>
      <c r="F228" s="405">
        <v>12713</v>
      </c>
    </row>
    <row r="229" spans="1:6">
      <c r="A229">
        <v>8126020</v>
      </c>
      <c r="B229" t="s">
        <v>447</v>
      </c>
      <c r="C229" s="265">
        <v>45291</v>
      </c>
      <c r="D229">
        <v>2562</v>
      </c>
      <c r="F229" s="405">
        <v>2568</v>
      </c>
    </row>
    <row r="230" spans="1:6">
      <c r="A230">
        <v>8126028</v>
      </c>
      <c r="B230" t="s">
        <v>448</v>
      </c>
      <c r="C230" s="265">
        <v>45291</v>
      </c>
      <c r="D230">
        <v>5310</v>
      </c>
      <c r="F230" s="405">
        <v>5405</v>
      </c>
    </row>
    <row r="231" spans="1:6">
      <c r="A231">
        <v>8126039</v>
      </c>
      <c r="B231" t="s">
        <v>449</v>
      </c>
      <c r="C231" s="265">
        <v>45291</v>
      </c>
      <c r="D231">
        <v>5469</v>
      </c>
      <c r="F231" s="405">
        <v>5501</v>
      </c>
    </row>
    <row r="232" spans="1:6">
      <c r="A232">
        <v>8126045</v>
      </c>
      <c r="B232" t="s">
        <v>450</v>
      </c>
      <c r="C232" s="265">
        <v>45291</v>
      </c>
      <c r="D232">
        <v>4626</v>
      </c>
      <c r="F232" s="405">
        <v>4561</v>
      </c>
    </row>
    <row r="233" spans="1:6">
      <c r="A233">
        <v>8126046</v>
      </c>
      <c r="B233" t="s">
        <v>451</v>
      </c>
      <c r="C233" s="265">
        <v>45291</v>
      </c>
      <c r="D233">
        <v>16282</v>
      </c>
      <c r="F233" s="405">
        <v>16348</v>
      </c>
    </row>
    <row r="234" spans="1:6">
      <c r="A234">
        <v>8126047</v>
      </c>
      <c r="B234" t="s">
        <v>452</v>
      </c>
      <c r="C234" s="265">
        <v>45291</v>
      </c>
      <c r="D234">
        <v>6575</v>
      </c>
      <c r="F234" s="405">
        <v>6665</v>
      </c>
    </row>
    <row r="235" spans="1:6">
      <c r="A235">
        <v>8126056</v>
      </c>
      <c r="B235" t="s">
        <v>453</v>
      </c>
      <c r="C235" s="265">
        <v>45291</v>
      </c>
      <c r="D235">
        <v>3619</v>
      </c>
      <c r="F235" s="405">
        <v>3604</v>
      </c>
    </row>
    <row r="236" spans="1:6">
      <c r="A236">
        <v>8126058</v>
      </c>
      <c r="B236" t="s">
        <v>454</v>
      </c>
      <c r="C236" s="265">
        <v>45291</v>
      </c>
      <c r="D236">
        <v>6621</v>
      </c>
      <c r="F236" s="405">
        <v>6618</v>
      </c>
    </row>
    <row r="237" spans="1:6">
      <c r="A237">
        <v>8126060</v>
      </c>
      <c r="B237" t="s">
        <v>455</v>
      </c>
      <c r="C237" s="265">
        <v>45291</v>
      </c>
      <c r="D237">
        <v>4243</v>
      </c>
      <c r="F237" s="405">
        <v>4185</v>
      </c>
    </row>
    <row r="238" spans="1:6">
      <c r="A238">
        <v>8126066</v>
      </c>
      <c r="B238" t="s">
        <v>456</v>
      </c>
      <c r="C238" s="265">
        <v>45291</v>
      </c>
      <c r="D238">
        <v>25582</v>
      </c>
      <c r="F238" s="405">
        <v>25673</v>
      </c>
    </row>
    <row r="239" spans="1:6">
      <c r="A239">
        <v>8126069</v>
      </c>
      <c r="B239" t="s">
        <v>457</v>
      </c>
      <c r="C239" s="265">
        <v>45291</v>
      </c>
      <c r="D239">
        <v>9471</v>
      </c>
      <c r="F239" s="405">
        <v>9369</v>
      </c>
    </row>
    <row r="240" spans="1:6">
      <c r="A240">
        <v>8126072</v>
      </c>
      <c r="B240" t="s">
        <v>458</v>
      </c>
      <c r="C240" s="265">
        <v>45291</v>
      </c>
      <c r="D240">
        <v>5601</v>
      </c>
      <c r="F240" s="405">
        <v>5557</v>
      </c>
    </row>
    <row r="241" spans="1:6">
      <c r="A241">
        <v>8126085</v>
      </c>
      <c r="B241" t="s">
        <v>459</v>
      </c>
      <c r="C241" s="265">
        <v>45291</v>
      </c>
      <c r="D241">
        <v>2966</v>
      </c>
      <c r="F241" s="405">
        <v>2986</v>
      </c>
    </row>
    <row r="242" spans="1:6">
      <c r="A242">
        <v>8126086</v>
      </c>
      <c r="B242" t="s">
        <v>460</v>
      </c>
      <c r="C242" s="265">
        <v>45291</v>
      </c>
      <c r="D242">
        <v>2063</v>
      </c>
      <c r="F242" s="405">
        <v>2060</v>
      </c>
    </row>
    <row r="243" spans="1:6">
      <c r="A243">
        <v>8126094</v>
      </c>
      <c r="B243" t="s">
        <v>461</v>
      </c>
      <c r="C243" s="265">
        <v>45291</v>
      </c>
      <c r="D243">
        <v>1829</v>
      </c>
      <c r="F243" s="405">
        <v>1831</v>
      </c>
    </row>
    <row r="244" spans="1:6">
      <c r="A244">
        <v>8127008</v>
      </c>
      <c r="B244" t="s">
        <v>462</v>
      </c>
      <c r="C244" s="265">
        <v>45291</v>
      </c>
      <c r="D244">
        <v>5401</v>
      </c>
      <c r="F244" s="405">
        <v>5439</v>
      </c>
    </row>
    <row r="245" spans="1:6">
      <c r="A245">
        <v>8127009</v>
      </c>
      <c r="B245" t="s">
        <v>463</v>
      </c>
      <c r="C245" s="265">
        <v>45291</v>
      </c>
      <c r="D245">
        <v>2522</v>
      </c>
      <c r="F245" s="405">
        <v>2472</v>
      </c>
    </row>
    <row r="246" spans="1:6">
      <c r="A246">
        <v>8127012</v>
      </c>
      <c r="B246" t="s">
        <v>464</v>
      </c>
      <c r="C246" s="265">
        <v>45291</v>
      </c>
      <c r="D246">
        <v>3078</v>
      </c>
      <c r="F246" s="405">
        <v>3075</v>
      </c>
    </row>
    <row r="247" spans="1:6">
      <c r="A247">
        <v>8127013</v>
      </c>
      <c r="B247" t="s">
        <v>465</v>
      </c>
      <c r="C247" s="265">
        <v>45291</v>
      </c>
      <c r="D247">
        <v>2087</v>
      </c>
      <c r="F247" s="405">
        <v>2090</v>
      </c>
    </row>
    <row r="248" spans="1:6">
      <c r="A248">
        <v>8127014</v>
      </c>
      <c r="B248" t="s">
        <v>466</v>
      </c>
      <c r="C248" s="265">
        <v>45291</v>
      </c>
      <c r="D248">
        <v>35346</v>
      </c>
      <c r="F248" s="405">
        <v>35755</v>
      </c>
    </row>
    <row r="249" spans="1:6">
      <c r="A249">
        <v>8127023</v>
      </c>
      <c r="B249" t="s">
        <v>467</v>
      </c>
      <c r="C249" s="265">
        <v>45291</v>
      </c>
      <c r="D249">
        <v>2890</v>
      </c>
      <c r="F249" s="405">
        <v>2895</v>
      </c>
    </row>
    <row r="250" spans="1:6">
      <c r="A250">
        <v>8127025</v>
      </c>
      <c r="B250" t="s">
        <v>468</v>
      </c>
      <c r="C250" s="265">
        <v>45291</v>
      </c>
      <c r="D250">
        <v>12108</v>
      </c>
      <c r="F250" s="405">
        <v>12005</v>
      </c>
    </row>
    <row r="251" spans="1:6">
      <c r="A251">
        <v>8127032</v>
      </c>
      <c r="B251" t="s">
        <v>469</v>
      </c>
      <c r="C251" s="265">
        <v>45291</v>
      </c>
      <c r="D251">
        <v>4481</v>
      </c>
      <c r="F251" s="405">
        <v>4451</v>
      </c>
    </row>
    <row r="252" spans="1:6">
      <c r="A252">
        <v>8127043</v>
      </c>
      <c r="B252" t="s">
        <v>470</v>
      </c>
      <c r="C252" s="265">
        <v>45291</v>
      </c>
      <c r="D252">
        <v>6977</v>
      </c>
      <c r="F252" s="405">
        <v>6990</v>
      </c>
    </row>
    <row r="253" spans="1:6">
      <c r="A253">
        <v>8127046</v>
      </c>
      <c r="B253" t="s">
        <v>471</v>
      </c>
      <c r="C253" s="265">
        <v>45291</v>
      </c>
      <c r="D253">
        <v>4276</v>
      </c>
      <c r="F253" s="405">
        <v>4221</v>
      </c>
    </row>
    <row r="254" spans="1:6">
      <c r="A254">
        <v>8127047</v>
      </c>
      <c r="B254" t="s">
        <v>472</v>
      </c>
      <c r="C254" s="265">
        <v>45291</v>
      </c>
      <c r="D254">
        <v>1776</v>
      </c>
      <c r="F254" s="405">
        <v>1749</v>
      </c>
    </row>
    <row r="255" spans="1:6">
      <c r="A255">
        <v>8127052</v>
      </c>
      <c r="B255" t="s">
        <v>473</v>
      </c>
      <c r="C255" s="265">
        <v>45291</v>
      </c>
      <c r="D255">
        <v>5988</v>
      </c>
      <c r="F255" s="405">
        <v>5973</v>
      </c>
    </row>
    <row r="256" spans="1:6">
      <c r="A256">
        <v>8127056</v>
      </c>
      <c r="B256" t="s">
        <v>474</v>
      </c>
      <c r="C256" s="265">
        <v>45291</v>
      </c>
      <c r="D256">
        <v>3310</v>
      </c>
      <c r="F256" s="405">
        <v>3325</v>
      </c>
    </row>
    <row r="257" spans="1:6">
      <c r="A257">
        <v>8127059</v>
      </c>
      <c r="B257" t="s">
        <v>475</v>
      </c>
      <c r="C257" s="265">
        <v>45291</v>
      </c>
      <c r="D257">
        <v>3785</v>
      </c>
      <c r="F257" s="405">
        <v>3720</v>
      </c>
    </row>
    <row r="258" spans="1:6">
      <c r="A258">
        <v>8127062</v>
      </c>
      <c r="B258" t="s">
        <v>476</v>
      </c>
      <c r="C258" s="265">
        <v>45291</v>
      </c>
      <c r="D258">
        <v>3434</v>
      </c>
      <c r="F258" s="405">
        <v>3476</v>
      </c>
    </row>
    <row r="259" spans="1:6">
      <c r="A259">
        <v>8127063</v>
      </c>
      <c r="B259" t="s">
        <v>477</v>
      </c>
      <c r="C259" s="265">
        <v>45291</v>
      </c>
      <c r="D259">
        <v>5389</v>
      </c>
      <c r="F259" s="405">
        <v>5355</v>
      </c>
    </row>
    <row r="260" spans="1:6">
      <c r="A260">
        <v>8127071</v>
      </c>
      <c r="B260" t="s">
        <v>478</v>
      </c>
      <c r="C260" s="265">
        <v>45291</v>
      </c>
      <c r="D260">
        <v>5627</v>
      </c>
      <c r="F260" s="405">
        <v>5531</v>
      </c>
    </row>
    <row r="261" spans="1:6">
      <c r="A261">
        <v>8127073</v>
      </c>
      <c r="B261" t="s">
        <v>479</v>
      </c>
      <c r="C261" s="265">
        <v>45291</v>
      </c>
      <c r="D261">
        <v>5717</v>
      </c>
      <c r="F261" s="405">
        <v>5703</v>
      </c>
    </row>
    <row r="262" spans="1:6">
      <c r="A262">
        <v>8127075</v>
      </c>
      <c r="B262" t="s">
        <v>480</v>
      </c>
      <c r="C262" s="265">
        <v>45291</v>
      </c>
      <c r="D262">
        <v>5797</v>
      </c>
      <c r="F262" s="405">
        <v>5777</v>
      </c>
    </row>
    <row r="263" spans="1:6">
      <c r="A263">
        <v>8127076</v>
      </c>
      <c r="B263" t="s">
        <v>481</v>
      </c>
      <c r="C263" s="265">
        <v>45291</v>
      </c>
      <c r="D263">
        <v>42363</v>
      </c>
      <c r="F263" s="405">
        <v>42598</v>
      </c>
    </row>
    <row r="264" spans="1:6">
      <c r="A264">
        <v>8127079</v>
      </c>
      <c r="B264" t="s">
        <v>482</v>
      </c>
      <c r="C264" s="265">
        <v>45291</v>
      </c>
      <c r="D264">
        <v>2550</v>
      </c>
      <c r="F264" s="405">
        <v>2560</v>
      </c>
    </row>
    <row r="265" spans="1:6">
      <c r="A265">
        <v>8127086</v>
      </c>
      <c r="B265" t="s">
        <v>483</v>
      </c>
      <c r="C265" s="265">
        <v>45291</v>
      </c>
      <c r="D265">
        <v>3031</v>
      </c>
      <c r="F265" s="405">
        <v>3076</v>
      </c>
    </row>
    <row r="266" spans="1:6">
      <c r="A266">
        <v>8127089</v>
      </c>
      <c r="B266" t="s">
        <v>484</v>
      </c>
      <c r="C266" s="265">
        <v>45291</v>
      </c>
      <c r="D266">
        <v>4729</v>
      </c>
      <c r="F266" s="405">
        <v>4747</v>
      </c>
    </row>
    <row r="267" spans="1:6">
      <c r="A267">
        <v>8127091</v>
      </c>
      <c r="B267" t="s">
        <v>485</v>
      </c>
      <c r="C267" s="265">
        <v>45291</v>
      </c>
      <c r="D267">
        <v>3736</v>
      </c>
      <c r="F267" s="405">
        <v>3671</v>
      </c>
    </row>
    <row r="268" spans="1:6">
      <c r="A268">
        <v>8127099</v>
      </c>
      <c r="B268" t="s">
        <v>486</v>
      </c>
      <c r="C268" s="265">
        <v>45291</v>
      </c>
      <c r="D268">
        <v>2318</v>
      </c>
      <c r="F268" s="405">
        <v>2365</v>
      </c>
    </row>
    <row r="269" spans="1:6">
      <c r="A269">
        <v>8127100</v>
      </c>
      <c r="B269" t="s">
        <v>487</v>
      </c>
      <c r="C269" s="265">
        <v>45291</v>
      </c>
      <c r="D269">
        <v>5250</v>
      </c>
      <c r="F269" s="405">
        <v>5309</v>
      </c>
    </row>
    <row r="270" spans="1:6">
      <c r="A270">
        <v>8127101</v>
      </c>
      <c r="B270" t="s">
        <v>488</v>
      </c>
      <c r="C270" s="265">
        <v>45291</v>
      </c>
      <c r="D270">
        <v>4014</v>
      </c>
      <c r="F270" s="405">
        <v>4008</v>
      </c>
    </row>
    <row r="271" spans="1:6">
      <c r="A271">
        <v>8127102</v>
      </c>
      <c r="B271" t="s">
        <v>489</v>
      </c>
      <c r="C271" s="265">
        <v>45291</v>
      </c>
      <c r="D271">
        <v>4606</v>
      </c>
      <c r="F271" s="405">
        <v>4588</v>
      </c>
    </row>
    <row r="272" spans="1:6">
      <c r="A272">
        <v>8127103</v>
      </c>
      <c r="B272" t="s">
        <v>490</v>
      </c>
      <c r="C272" s="265">
        <v>45291</v>
      </c>
      <c r="D272">
        <v>5011</v>
      </c>
      <c r="F272" s="405">
        <v>5026</v>
      </c>
    </row>
    <row r="273" spans="1:6">
      <c r="A273">
        <v>8127104</v>
      </c>
      <c r="B273" t="s">
        <v>491</v>
      </c>
      <c r="C273" s="265">
        <v>45291</v>
      </c>
      <c r="D273">
        <v>3000</v>
      </c>
      <c r="F273" s="405">
        <v>2952</v>
      </c>
    </row>
    <row r="274" spans="1:6">
      <c r="A274">
        <v>8128006</v>
      </c>
      <c r="B274" t="s">
        <v>492</v>
      </c>
      <c r="C274" s="265">
        <v>45291</v>
      </c>
      <c r="D274">
        <v>2217</v>
      </c>
      <c r="F274" s="405">
        <v>2236</v>
      </c>
    </row>
    <row r="275" spans="1:6">
      <c r="A275">
        <v>8128007</v>
      </c>
      <c r="B275" t="s">
        <v>493</v>
      </c>
      <c r="C275" s="265">
        <v>45291</v>
      </c>
      <c r="D275">
        <v>24182</v>
      </c>
      <c r="F275" s="405">
        <v>24023</v>
      </c>
    </row>
    <row r="276" spans="1:6">
      <c r="A276">
        <v>8128014</v>
      </c>
      <c r="B276" t="s">
        <v>494</v>
      </c>
      <c r="C276" s="265">
        <v>45291</v>
      </c>
      <c r="D276">
        <v>6663</v>
      </c>
      <c r="F276" s="405">
        <v>6709</v>
      </c>
    </row>
    <row r="277" spans="1:6">
      <c r="A277">
        <v>8128020</v>
      </c>
      <c r="B277" t="s">
        <v>495</v>
      </c>
      <c r="C277" s="265">
        <v>45291</v>
      </c>
      <c r="D277">
        <v>4465</v>
      </c>
      <c r="F277" s="405">
        <v>4453</v>
      </c>
    </row>
    <row r="278" spans="1:6">
      <c r="A278">
        <v>8128039</v>
      </c>
      <c r="B278" t="s">
        <v>496</v>
      </c>
      <c r="C278" s="265">
        <v>45291</v>
      </c>
      <c r="D278">
        <v>3654</v>
      </c>
      <c r="F278" s="405">
        <v>3615</v>
      </c>
    </row>
    <row r="279" spans="1:6">
      <c r="A279">
        <v>8128045</v>
      </c>
      <c r="B279" t="s">
        <v>497</v>
      </c>
      <c r="C279" s="265">
        <v>45291</v>
      </c>
      <c r="D279">
        <v>4073</v>
      </c>
      <c r="F279" s="405">
        <v>4088</v>
      </c>
    </row>
    <row r="280" spans="1:6">
      <c r="A280">
        <v>8128047</v>
      </c>
      <c r="B280" t="s">
        <v>498</v>
      </c>
      <c r="C280" s="265">
        <v>45291</v>
      </c>
      <c r="D280">
        <v>3657</v>
      </c>
      <c r="F280" s="405">
        <v>3640</v>
      </c>
    </row>
    <row r="281" spans="1:6">
      <c r="A281">
        <v>8128058</v>
      </c>
      <c r="B281" t="s">
        <v>499</v>
      </c>
      <c r="C281" s="265">
        <v>45291</v>
      </c>
      <c r="D281">
        <v>5466</v>
      </c>
      <c r="F281" s="405">
        <v>5517</v>
      </c>
    </row>
    <row r="282" spans="1:6">
      <c r="A282">
        <v>8128061</v>
      </c>
      <c r="B282" t="s">
        <v>500</v>
      </c>
      <c r="C282" s="265">
        <v>45291</v>
      </c>
      <c r="D282">
        <v>3010</v>
      </c>
      <c r="F282" s="405">
        <v>3043</v>
      </c>
    </row>
    <row r="283" spans="1:6">
      <c r="A283">
        <v>8128064</v>
      </c>
      <c r="B283" t="s">
        <v>501</v>
      </c>
      <c r="C283" s="265">
        <v>45291</v>
      </c>
      <c r="D283">
        <v>5360</v>
      </c>
      <c r="F283" s="405">
        <v>5360</v>
      </c>
    </row>
    <row r="284" spans="1:6">
      <c r="A284">
        <v>8128082</v>
      </c>
      <c r="B284" t="s">
        <v>502</v>
      </c>
      <c r="C284" s="265">
        <v>45291</v>
      </c>
      <c r="D284">
        <v>4857</v>
      </c>
      <c r="F284" s="405">
        <v>4906</v>
      </c>
    </row>
    <row r="285" spans="1:6">
      <c r="A285">
        <v>8128115</v>
      </c>
      <c r="B285" t="s">
        <v>503</v>
      </c>
      <c r="C285" s="265">
        <v>45291</v>
      </c>
      <c r="D285">
        <v>13463</v>
      </c>
      <c r="F285" s="405">
        <v>13445</v>
      </c>
    </row>
    <row r="286" spans="1:6">
      <c r="A286">
        <v>8128126</v>
      </c>
      <c r="B286" t="s">
        <v>504</v>
      </c>
      <c r="C286" s="265">
        <v>45291</v>
      </c>
      <c r="D286">
        <v>7847</v>
      </c>
      <c r="F286" s="405">
        <v>7902</v>
      </c>
    </row>
    <row r="287" spans="1:6">
      <c r="A287">
        <v>8128128</v>
      </c>
      <c r="B287" t="s">
        <v>505</v>
      </c>
      <c r="C287" s="265">
        <v>45291</v>
      </c>
      <c r="D287">
        <v>3197</v>
      </c>
      <c r="F287" s="405">
        <v>3180</v>
      </c>
    </row>
    <row r="288" spans="1:6">
      <c r="A288">
        <v>8128131</v>
      </c>
      <c r="B288" t="s">
        <v>506</v>
      </c>
      <c r="C288" s="265">
        <v>45291</v>
      </c>
      <c r="D288">
        <v>23076</v>
      </c>
      <c r="F288" s="405">
        <v>22874</v>
      </c>
    </row>
    <row r="289" spans="1:6">
      <c r="A289">
        <v>8128137</v>
      </c>
      <c r="B289" t="s">
        <v>507</v>
      </c>
      <c r="C289" s="265">
        <v>45291</v>
      </c>
      <c r="D289">
        <v>1743</v>
      </c>
      <c r="F289" s="405">
        <v>1789</v>
      </c>
    </row>
    <row r="290" spans="1:6">
      <c r="A290">
        <v>8128138</v>
      </c>
      <c r="B290" t="s">
        <v>508</v>
      </c>
      <c r="C290" s="265">
        <v>45291</v>
      </c>
      <c r="D290">
        <v>2216</v>
      </c>
      <c r="F290" s="405">
        <v>2209</v>
      </c>
    </row>
    <row r="291" spans="1:6">
      <c r="A291">
        <v>8128139</v>
      </c>
      <c r="B291" t="s">
        <v>509</v>
      </c>
      <c r="C291" s="265">
        <v>45291</v>
      </c>
      <c r="D291">
        <v>14313</v>
      </c>
      <c r="F291" s="405">
        <v>14180</v>
      </c>
    </row>
    <row r="292" spans="1:6">
      <c r="A292">
        <v>8135010</v>
      </c>
      <c r="B292" t="s">
        <v>510</v>
      </c>
      <c r="C292" s="265">
        <v>45291</v>
      </c>
      <c r="D292">
        <v>4433</v>
      </c>
      <c r="F292" s="405">
        <v>4374</v>
      </c>
    </row>
    <row r="293" spans="1:6">
      <c r="A293">
        <v>8135015</v>
      </c>
      <c r="B293" t="s">
        <v>511</v>
      </c>
      <c r="C293" s="265">
        <v>45291</v>
      </c>
      <c r="D293">
        <v>11656</v>
      </c>
      <c r="F293" s="405">
        <v>11551</v>
      </c>
    </row>
    <row r="294" spans="1:6">
      <c r="A294">
        <v>8135016</v>
      </c>
      <c r="B294" t="s">
        <v>512</v>
      </c>
      <c r="C294" s="265">
        <v>45291</v>
      </c>
      <c r="D294">
        <v>19907</v>
      </c>
      <c r="F294" s="405">
        <v>19967</v>
      </c>
    </row>
    <row r="295" spans="1:6">
      <c r="A295">
        <v>8135019</v>
      </c>
      <c r="B295" t="s">
        <v>513</v>
      </c>
      <c r="C295" s="265">
        <v>45291</v>
      </c>
      <c r="D295">
        <v>50471</v>
      </c>
      <c r="F295" s="405">
        <v>50618</v>
      </c>
    </row>
    <row r="296" spans="1:6">
      <c r="A296">
        <v>8135020</v>
      </c>
      <c r="B296" t="s">
        <v>514</v>
      </c>
      <c r="C296" s="265">
        <v>45291</v>
      </c>
      <c r="D296">
        <v>13237</v>
      </c>
      <c r="F296" s="405">
        <v>13238</v>
      </c>
    </row>
    <row r="297" spans="1:6">
      <c r="A297">
        <v>8135021</v>
      </c>
      <c r="B297" t="s">
        <v>515</v>
      </c>
      <c r="C297" s="265">
        <v>45291</v>
      </c>
      <c r="D297">
        <v>2334</v>
      </c>
      <c r="F297" s="405">
        <v>2341</v>
      </c>
    </row>
    <row r="298" spans="1:6">
      <c r="A298">
        <v>8135025</v>
      </c>
      <c r="B298" t="s">
        <v>516</v>
      </c>
      <c r="C298" s="265">
        <v>45291</v>
      </c>
      <c r="D298">
        <v>7022</v>
      </c>
      <c r="F298" s="405">
        <v>7028</v>
      </c>
    </row>
    <row r="299" spans="1:6">
      <c r="A299">
        <v>8135026</v>
      </c>
      <c r="B299" t="s">
        <v>517</v>
      </c>
      <c r="C299" s="265">
        <v>45291</v>
      </c>
      <c r="D299">
        <v>6601</v>
      </c>
      <c r="F299" s="405">
        <v>6555</v>
      </c>
    </row>
    <row r="300" spans="1:6">
      <c r="A300">
        <v>8135027</v>
      </c>
      <c r="B300" t="s">
        <v>518</v>
      </c>
      <c r="C300" s="265">
        <v>45291</v>
      </c>
      <c r="D300">
        <v>4853</v>
      </c>
      <c r="F300" s="405">
        <v>4916</v>
      </c>
    </row>
    <row r="301" spans="1:6">
      <c r="A301">
        <v>8135031</v>
      </c>
      <c r="B301" t="s">
        <v>519</v>
      </c>
      <c r="C301" s="265">
        <v>45291</v>
      </c>
      <c r="D301">
        <v>5802</v>
      </c>
      <c r="F301" s="405">
        <v>5771</v>
      </c>
    </row>
    <row r="302" spans="1:6">
      <c r="A302">
        <v>8135032</v>
      </c>
      <c r="B302" t="s">
        <v>520</v>
      </c>
      <c r="C302" s="265">
        <v>45291</v>
      </c>
      <c r="D302">
        <v>8925</v>
      </c>
      <c r="F302" s="405">
        <v>8876</v>
      </c>
    </row>
    <row r="303" spans="1:6">
      <c r="A303">
        <v>8136002</v>
      </c>
      <c r="B303" t="s">
        <v>521</v>
      </c>
      <c r="C303" s="265">
        <v>45291</v>
      </c>
      <c r="D303">
        <v>7448</v>
      </c>
      <c r="F303" s="405">
        <v>7501</v>
      </c>
    </row>
    <row r="304" spans="1:6">
      <c r="A304">
        <v>8136003</v>
      </c>
      <c r="B304" t="s">
        <v>522</v>
      </c>
      <c r="C304" s="265">
        <v>45291</v>
      </c>
      <c r="D304">
        <v>1711</v>
      </c>
      <c r="F304" s="405">
        <v>1732</v>
      </c>
    </row>
    <row r="305" spans="1:6">
      <c r="A305">
        <v>8136007</v>
      </c>
      <c r="B305" t="s">
        <v>523</v>
      </c>
      <c r="C305" s="265">
        <v>45291</v>
      </c>
      <c r="D305">
        <v>2041</v>
      </c>
      <c r="F305" s="405">
        <v>2042</v>
      </c>
    </row>
    <row r="306" spans="1:6">
      <c r="A306">
        <v>8136009</v>
      </c>
      <c r="B306" t="s">
        <v>524</v>
      </c>
      <c r="C306" s="265">
        <v>45291</v>
      </c>
      <c r="D306">
        <v>4607</v>
      </c>
      <c r="F306" s="405">
        <v>4539</v>
      </c>
    </row>
    <row r="307" spans="1:6">
      <c r="A307">
        <v>8136010</v>
      </c>
      <c r="B307" t="s">
        <v>525</v>
      </c>
      <c r="C307" s="265">
        <v>45291</v>
      </c>
      <c r="D307">
        <v>11570</v>
      </c>
      <c r="F307" s="405">
        <v>11560</v>
      </c>
    </row>
    <row r="308" spans="1:6">
      <c r="A308">
        <v>8136015</v>
      </c>
      <c r="B308" t="s">
        <v>526</v>
      </c>
      <c r="C308" s="265">
        <v>45291</v>
      </c>
      <c r="D308">
        <v>2755</v>
      </c>
      <c r="F308" s="405">
        <v>2730</v>
      </c>
    </row>
    <row r="309" spans="1:6">
      <c r="A309">
        <v>8136018</v>
      </c>
      <c r="B309" t="s">
        <v>527</v>
      </c>
      <c r="C309" s="265">
        <v>45291</v>
      </c>
      <c r="D309">
        <v>1830</v>
      </c>
      <c r="F309" s="405">
        <v>1815</v>
      </c>
    </row>
    <row r="310" spans="1:6">
      <c r="A310">
        <v>8136019</v>
      </c>
      <c r="B310" t="s">
        <v>528</v>
      </c>
      <c r="C310" s="265">
        <v>45291</v>
      </c>
      <c r="D310">
        <v>24826</v>
      </c>
      <c r="F310" s="405">
        <v>25001</v>
      </c>
    </row>
    <row r="311" spans="1:6">
      <c r="A311">
        <v>8136020</v>
      </c>
      <c r="B311" t="s">
        <v>529</v>
      </c>
      <c r="C311" s="265">
        <v>45291</v>
      </c>
      <c r="D311">
        <v>1883</v>
      </c>
      <c r="F311" s="405">
        <v>1920</v>
      </c>
    </row>
    <row r="312" spans="1:6">
      <c r="A312">
        <v>8136021</v>
      </c>
      <c r="B312" t="s">
        <v>530</v>
      </c>
      <c r="C312" s="265">
        <v>45291</v>
      </c>
      <c r="D312">
        <v>6452</v>
      </c>
      <c r="F312" s="405">
        <v>6444</v>
      </c>
    </row>
    <row r="313" spans="1:6">
      <c r="A313">
        <v>8136024</v>
      </c>
      <c r="B313" t="s">
        <v>531</v>
      </c>
      <c r="C313" s="265">
        <v>45291</v>
      </c>
      <c r="D313">
        <v>2573</v>
      </c>
      <c r="F313" s="405">
        <v>2545</v>
      </c>
    </row>
    <row r="314" spans="1:6">
      <c r="A314">
        <v>8136027</v>
      </c>
      <c r="B314" t="s">
        <v>532</v>
      </c>
      <c r="C314" s="265">
        <v>45291</v>
      </c>
      <c r="D314">
        <v>4615</v>
      </c>
      <c r="F314" s="405">
        <v>4581</v>
      </c>
    </row>
    <row r="315" spans="1:6">
      <c r="A315">
        <v>8136028</v>
      </c>
      <c r="B315" t="s">
        <v>533</v>
      </c>
      <c r="C315" s="265">
        <v>45291</v>
      </c>
      <c r="D315">
        <v>10086</v>
      </c>
      <c r="F315" s="405">
        <v>10145</v>
      </c>
    </row>
    <row r="316" spans="1:6">
      <c r="A316">
        <v>8136029</v>
      </c>
      <c r="B316" t="s">
        <v>534</v>
      </c>
      <c r="C316" s="265">
        <v>45291</v>
      </c>
      <c r="D316">
        <v>1824</v>
      </c>
      <c r="F316" s="405">
        <v>1864</v>
      </c>
    </row>
    <row r="317" spans="1:6">
      <c r="A317">
        <v>8136033</v>
      </c>
      <c r="B317" t="s">
        <v>535</v>
      </c>
      <c r="C317" s="265">
        <v>45291</v>
      </c>
      <c r="D317">
        <v>6066</v>
      </c>
      <c r="F317" s="405">
        <v>6060</v>
      </c>
    </row>
    <row r="318" spans="1:6">
      <c r="A318">
        <v>8136034</v>
      </c>
      <c r="B318" t="s">
        <v>536</v>
      </c>
      <c r="C318" s="265">
        <v>45291</v>
      </c>
      <c r="D318">
        <v>2612</v>
      </c>
      <c r="F318" s="405">
        <v>2613</v>
      </c>
    </row>
    <row r="319" spans="1:6">
      <c r="A319">
        <v>8136035</v>
      </c>
      <c r="B319" t="s">
        <v>537</v>
      </c>
      <c r="C319" s="265">
        <v>45291</v>
      </c>
      <c r="D319">
        <v>2346</v>
      </c>
      <c r="F319" s="405">
        <v>2365</v>
      </c>
    </row>
    <row r="320" spans="1:6">
      <c r="A320">
        <v>8136037</v>
      </c>
      <c r="B320" t="s">
        <v>538</v>
      </c>
      <c r="C320" s="265">
        <v>45291</v>
      </c>
      <c r="D320">
        <v>1782</v>
      </c>
      <c r="F320" s="405">
        <v>1750</v>
      </c>
    </row>
    <row r="321" spans="1:6">
      <c r="A321">
        <v>8136038</v>
      </c>
      <c r="B321" t="s">
        <v>539</v>
      </c>
      <c r="C321" s="265">
        <v>45291</v>
      </c>
      <c r="D321">
        <v>4810</v>
      </c>
      <c r="F321" s="405">
        <v>4857</v>
      </c>
    </row>
    <row r="322" spans="1:6">
      <c r="A322">
        <v>8136040</v>
      </c>
      <c r="B322" t="s">
        <v>540</v>
      </c>
      <c r="C322" s="265">
        <v>45291</v>
      </c>
      <c r="D322">
        <v>2023</v>
      </c>
      <c r="F322" s="405">
        <v>2018</v>
      </c>
    </row>
    <row r="323" spans="1:6">
      <c r="A323">
        <v>8136042</v>
      </c>
      <c r="B323" t="s">
        <v>541</v>
      </c>
      <c r="C323" s="265">
        <v>45291</v>
      </c>
      <c r="D323">
        <v>10883</v>
      </c>
      <c r="F323" s="405">
        <v>10806</v>
      </c>
    </row>
    <row r="324" spans="1:6">
      <c r="A324">
        <v>8136043</v>
      </c>
      <c r="B324" t="s">
        <v>542</v>
      </c>
      <c r="C324" s="265">
        <v>45291</v>
      </c>
      <c r="D324">
        <v>4272</v>
      </c>
      <c r="F324" s="405">
        <v>4317</v>
      </c>
    </row>
    <row r="325" spans="1:6">
      <c r="A325">
        <v>8136044</v>
      </c>
      <c r="B325" t="s">
        <v>543</v>
      </c>
      <c r="C325" s="265">
        <v>45291</v>
      </c>
      <c r="D325">
        <v>6783</v>
      </c>
      <c r="F325" s="405">
        <v>6786</v>
      </c>
    </row>
    <row r="326" spans="1:6">
      <c r="A326">
        <v>8136045</v>
      </c>
      <c r="B326" t="s">
        <v>544</v>
      </c>
      <c r="C326" s="265">
        <v>45291</v>
      </c>
      <c r="D326">
        <v>8003</v>
      </c>
      <c r="F326" s="405">
        <v>7954</v>
      </c>
    </row>
    <row r="327" spans="1:6">
      <c r="A327">
        <v>8136046</v>
      </c>
      <c r="B327" t="s">
        <v>545</v>
      </c>
      <c r="C327" s="265">
        <v>45291</v>
      </c>
      <c r="D327">
        <v>3226</v>
      </c>
      <c r="F327" s="405">
        <v>3270</v>
      </c>
    </row>
    <row r="328" spans="1:6">
      <c r="A328">
        <v>8136049</v>
      </c>
      <c r="B328" t="s">
        <v>546</v>
      </c>
      <c r="C328" s="265">
        <v>45291</v>
      </c>
      <c r="D328">
        <v>432</v>
      </c>
      <c r="F328">
        <v>427</v>
      </c>
    </row>
    <row r="329" spans="1:6">
      <c r="A329">
        <v>8136050</v>
      </c>
      <c r="B329" t="s">
        <v>547</v>
      </c>
      <c r="C329" s="265">
        <v>45291</v>
      </c>
      <c r="D329">
        <v>7922</v>
      </c>
      <c r="F329" s="405">
        <v>7746</v>
      </c>
    </row>
    <row r="330" spans="1:6">
      <c r="A330">
        <v>8136060</v>
      </c>
      <c r="B330" t="s">
        <v>548</v>
      </c>
      <c r="C330" s="265">
        <v>45291</v>
      </c>
      <c r="D330">
        <v>2561</v>
      </c>
      <c r="F330" s="405">
        <v>2575</v>
      </c>
    </row>
    <row r="331" spans="1:6">
      <c r="A331">
        <v>8136061</v>
      </c>
      <c r="B331" t="s">
        <v>549</v>
      </c>
      <c r="C331" s="265">
        <v>45291</v>
      </c>
      <c r="D331">
        <v>1919</v>
      </c>
      <c r="F331" s="405">
        <v>1939</v>
      </c>
    </row>
    <row r="332" spans="1:6">
      <c r="A332">
        <v>8136062</v>
      </c>
      <c r="B332" t="s">
        <v>550</v>
      </c>
      <c r="C332" s="265">
        <v>45291</v>
      </c>
      <c r="D332">
        <v>2234</v>
      </c>
      <c r="F332" s="405">
        <v>2245</v>
      </c>
    </row>
    <row r="333" spans="1:6">
      <c r="A333">
        <v>8136065</v>
      </c>
      <c r="B333" t="s">
        <v>551</v>
      </c>
      <c r="C333" s="265">
        <v>45291</v>
      </c>
      <c r="D333">
        <v>64116</v>
      </c>
      <c r="F333" s="405">
        <v>64416</v>
      </c>
    </row>
    <row r="334" spans="1:6">
      <c r="A334">
        <v>8136066</v>
      </c>
      <c r="B334" t="s">
        <v>552</v>
      </c>
      <c r="C334" s="265">
        <v>45291</v>
      </c>
      <c r="D334">
        <v>3360</v>
      </c>
      <c r="F334" s="405">
        <v>3335</v>
      </c>
    </row>
    <row r="335" spans="1:6">
      <c r="A335">
        <v>8136068</v>
      </c>
      <c r="B335" t="s">
        <v>553</v>
      </c>
      <c r="C335" s="265">
        <v>45291</v>
      </c>
      <c r="D335">
        <v>1836</v>
      </c>
      <c r="F335" s="405">
        <v>1825</v>
      </c>
    </row>
    <row r="336" spans="1:6">
      <c r="A336">
        <v>8136070</v>
      </c>
      <c r="B336" t="s">
        <v>554</v>
      </c>
      <c r="C336" s="265">
        <v>45291</v>
      </c>
      <c r="D336">
        <v>1017</v>
      </c>
      <c r="F336" s="405">
        <v>1008</v>
      </c>
    </row>
    <row r="337" spans="1:6">
      <c r="A337">
        <v>8136071</v>
      </c>
      <c r="B337" t="s">
        <v>555</v>
      </c>
      <c r="C337" s="265">
        <v>45291</v>
      </c>
      <c r="D337">
        <v>1797</v>
      </c>
      <c r="F337" s="405">
        <v>1809</v>
      </c>
    </row>
    <row r="338" spans="1:6">
      <c r="A338">
        <v>8136075</v>
      </c>
      <c r="B338" t="s">
        <v>556</v>
      </c>
      <c r="C338" s="265">
        <v>45291</v>
      </c>
      <c r="D338">
        <v>4934</v>
      </c>
      <c r="F338" s="405">
        <v>4975</v>
      </c>
    </row>
    <row r="339" spans="1:6">
      <c r="A339">
        <v>8136079</v>
      </c>
      <c r="B339" t="s">
        <v>557</v>
      </c>
      <c r="C339" s="265">
        <v>45291</v>
      </c>
      <c r="D339">
        <v>7104</v>
      </c>
      <c r="F339" s="405">
        <v>7067</v>
      </c>
    </row>
    <row r="340" spans="1:6">
      <c r="A340">
        <v>8136082</v>
      </c>
      <c r="B340" t="s">
        <v>558</v>
      </c>
      <c r="C340" s="265">
        <v>45291</v>
      </c>
      <c r="D340">
        <v>6189</v>
      </c>
      <c r="F340" s="405">
        <v>6136</v>
      </c>
    </row>
    <row r="341" spans="1:6">
      <c r="A341">
        <v>8136084</v>
      </c>
      <c r="B341" t="s">
        <v>559</v>
      </c>
      <c r="C341" s="265">
        <v>45291</v>
      </c>
      <c r="D341">
        <v>1506</v>
      </c>
      <c r="F341" s="405">
        <v>1500</v>
      </c>
    </row>
    <row r="342" spans="1:6">
      <c r="A342">
        <v>8136087</v>
      </c>
      <c r="B342" t="s">
        <v>560</v>
      </c>
      <c r="C342" s="265">
        <v>45291</v>
      </c>
      <c r="D342">
        <v>2205</v>
      </c>
      <c r="F342" s="405">
        <v>2234</v>
      </c>
    </row>
    <row r="343" spans="1:6">
      <c r="A343">
        <v>8136088</v>
      </c>
      <c r="B343" t="s">
        <v>561</v>
      </c>
      <c r="C343" s="265">
        <v>45291</v>
      </c>
      <c r="D343">
        <v>67724</v>
      </c>
      <c r="F343" s="405">
        <v>67621</v>
      </c>
    </row>
    <row r="344" spans="1:6">
      <c r="A344">
        <v>8136089</v>
      </c>
      <c r="B344" t="s">
        <v>562</v>
      </c>
      <c r="C344" s="265">
        <v>45291</v>
      </c>
      <c r="D344">
        <v>3380</v>
      </c>
      <c r="F344" s="405">
        <v>3354</v>
      </c>
    </row>
    <row r="345" spans="1:6">
      <c r="A345">
        <v>8211000</v>
      </c>
      <c r="B345" t="s">
        <v>563</v>
      </c>
      <c r="C345" s="265">
        <v>45291</v>
      </c>
      <c r="D345">
        <v>56526</v>
      </c>
      <c r="F345" s="405">
        <v>56881</v>
      </c>
    </row>
    <row r="346" spans="1:6">
      <c r="A346">
        <v>8212000</v>
      </c>
      <c r="B346" t="s">
        <v>564</v>
      </c>
      <c r="C346" s="265">
        <v>45291</v>
      </c>
      <c r="D346">
        <v>308197</v>
      </c>
      <c r="F346" s="405">
        <v>309050</v>
      </c>
    </row>
    <row r="347" spans="1:6">
      <c r="A347">
        <v>8215007</v>
      </c>
      <c r="B347" t="s">
        <v>565</v>
      </c>
      <c r="C347" s="265">
        <v>45291</v>
      </c>
      <c r="D347">
        <v>30264</v>
      </c>
      <c r="F347" s="405">
        <v>30274</v>
      </c>
    </row>
    <row r="348" spans="1:6">
      <c r="A348">
        <v>8215009</v>
      </c>
      <c r="B348" t="s">
        <v>566</v>
      </c>
      <c r="C348" s="265">
        <v>45291</v>
      </c>
      <c r="D348">
        <v>47574</v>
      </c>
      <c r="F348" s="405">
        <v>47784</v>
      </c>
    </row>
    <row r="349" spans="1:6">
      <c r="A349">
        <v>8215017</v>
      </c>
      <c r="B349" t="s">
        <v>567</v>
      </c>
      <c r="C349" s="265">
        <v>45291</v>
      </c>
      <c r="D349">
        <v>38597</v>
      </c>
      <c r="F349" s="405">
        <v>38578</v>
      </c>
    </row>
    <row r="350" spans="1:6">
      <c r="A350">
        <v>8215021</v>
      </c>
      <c r="B350" t="s">
        <v>568</v>
      </c>
      <c r="C350" s="265">
        <v>45291</v>
      </c>
      <c r="D350">
        <v>8127</v>
      </c>
      <c r="F350" s="405">
        <v>8083</v>
      </c>
    </row>
    <row r="351" spans="1:6">
      <c r="A351">
        <v>8215025</v>
      </c>
      <c r="B351" t="s">
        <v>569</v>
      </c>
      <c r="C351" s="265">
        <v>45291</v>
      </c>
      <c r="D351">
        <v>4142</v>
      </c>
      <c r="F351" s="405">
        <v>4172</v>
      </c>
    </row>
    <row r="352" spans="1:6">
      <c r="A352">
        <v>8215029</v>
      </c>
      <c r="B352" t="s">
        <v>570</v>
      </c>
      <c r="C352" s="265">
        <v>45291</v>
      </c>
      <c r="D352">
        <v>5567</v>
      </c>
      <c r="F352" s="405">
        <v>5581</v>
      </c>
    </row>
    <row r="353" spans="1:6">
      <c r="A353">
        <v>8215039</v>
      </c>
      <c r="B353" t="s">
        <v>571</v>
      </c>
      <c r="C353" s="265">
        <v>45291</v>
      </c>
      <c r="D353">
        <v>5955</v>
      </c>
      <c r="F353" s="405">
        <v>5969</v>
      </c>
    </row>
    <row r="354" spans="1:6">
      <c r="A354">
        <v>8215040</v>
      </c>
      <c r="B354" t="s">
        <v>572</v>
      </c>
      <c r="C354" s="265">
        <v>45291</v>
      </c>
      <c r="D354">
        <v>2369</v>
      </c>
      <c r="F354" s="405">
        <v>2407</v>
      </c>
    </row>
    <row r="355" spans="1:6">
      <c r="A355">
        <v>8215046</v>
      </c>
      <c r="B355" t="s">
        <v>573</v>
      </c>
      <c r="C355" s="265">
        <v>45291</v>
      </c>
      <c r="D355">
        <v>15062</v>
      </c>
      <c r="F355" s="405">
        <v>14880</v>
      </c>
    </row>
    <row r="356" spans="1:6">
      <c r="A356">
        <v>8215047</v>
      </c>
      <c r="B356" t="s">
        <v>574</v>
      </c>
      <c r="C356" s="265">
        <v>45291</v>
      </c>
      <c r="D356">
        <v>5083</v>
      </c>
      <c r="F356" s="405">
        <v>5040</v>
      </c>
    </row>
    <row r="357" spans="1:6">
      <c r="A357">
        <v>8215059</v>
      </c>
      <c r="B357" t="s">
        <v>575</v>
      </c>
      <c r="C357" s="265">
        <v>45291</v>
      </c>
      <c r="D357">
        <v>11721</v>
      </c>
      <c r="F357" s="405">
        <v>11690</v>
      </c>
    </row>
    <row r="358" spans="1:6">
      <c r="A358">
        <v>8215064</v>
      </c>
      <c r="B358" t="s">
        <v>576</v>
      </c>
      <c r="C358" s="265">
        <v>45291</v>
      </c>
      <c r="D358">
        <v>13443</v>
      </c>
      <c r="F358" s="405">
        <v>13450</v>
      </c>
    </row>
    <row r="359" spans="1:6">
      <c r="A359">
        <v>8215066</v>
      </c>
      <c r="B359" t="s">
        <v>577</v>
      </c>
      <c r="C359" s="265">
        <v>45291</v>
      </c>
      <c r="D359">
        <v>13670</v>
      </c>
      <c r="F359" s="405">
        <v>13748</v>
      </c>
    </row>
    <row r="360" spans="1:6">
      <c r="A360">
        <v>8215082</v>
      </c>
      <c r="B360" t="s">
        <v>578</v>
      </c>
      <c r="C360" s="265">
        <v>45291</v>
      </c>
      <c r="D360">
        <v>5127</v>
      </c>
      <c r="F360" s="405">
        <v>5131</v>
      </c>
    </row>
    <row r="361" spans="1:6">
      <c r="A361">
        <v>8215084</v>
      </c>
      <c r="B361" t="s">
        <v>579</v>
      </c>
      <c r="C361" s="265">
        <v>45291</v>
      </c>
      <c r="D361">
        <v>13302</v>
      </c>
      <c r="F361" s="405">
        <v>13178</v>
      </c>
    </row>
    <row r="362" spans="1:6">
      <c r="A362">
        <v>8215089</v>
      </c>
      <c r="B362" t="s">
        <v>580</v>
      </c>
      <c r="C362" s="265">
        <v>45291</v>
      </c>
      <c r="D362">
        <v>9919</v>
      </c>
      <c r="F362" s="405">
        <v>9904</v>
      </c>
    </row>
    <row r="363" spans="1:6">
      <c r="A363">
        <v>8215090</v>
      </c>
      <c r="B363" t="s">
        <v>581</v>
      </c>
      <c r="C363" s="265">
        <v>45291</v>
      </c>
      <c r="D363">
        <v>10480</v>
      </c>
      <c r="F363" s="405">
        <v>10534</v>
      </c>
    </row>
    <row r="364" spans="1:6">
      <c r="A364">
        <v>8215094</v>
      </c>
      <c r="B364" t="s">
        <v>582</v>
      </c>
      <c r="C364" s="265">
        <v>45291</v>
      </c>
      <c r="D364">
        <v>1848</v>
      </c>
      <c r="F364" s="405">
        <v>1844</v>
      </c>
    </row>
    <row r="365" spans="1:6">
      <c r="A365">
        <v>8215096</v>
      </c>
      <c r="B365" t="s">
        <v>583</v>
      </c>
      <c r="C365" s="265">
        <v>45291</v>
      </c>
      <c r="D365">
        <v>16050</v>
      </c>
      <c r="F365" s="405">
        <v>16049</v>
      </c>
    </row>
    <row r="366" spans="1:6">
      <c r="A366">
        <v>8215097</v>
      </c>
      <c r="B366" t="s">
        <v>584</v>
      </c>
      <c r="C366" s="265">
        <v>45291</v>
      </c>
      <c r="D366">
        <v>14595</v>
      </c>
      <c r="F366" s="405">
        <v>14602</v>
      </c>
    </row>
    <row r="367" spans="1:6">
      <c r="A367">
        <v>8215099</v>
      </c>
      <c r="B367" t="s">
        <v>585</v>
      </c>
      <c r="C367" s="265">
        <v>45291</v>
      </c>
      <c r="D367">
        <v>12387</v>
      </c>
      <c r="F367" s="405">
        <v>12453</v>
      </c>
    </row>
    <row r="368" spans="1:6">
      <c r="A368">
        <v>8215100</v>
      </c>
      <c r="B368" t="s">
        <v>586</v>
      </c>
      <c r="C368" s="265">
        <v>45291</v>
      </c>
      <c r="D368">
        <v>13342</v>
      </c>
      <c r="F368" s="405">
        <v>13583</v>
      </c>
    </row>
    <row r="369" spans="1:6">
      <c r="A369">
        <v>8215101</v>
      </c>
      <c r="B369" t="s">
        <v>587</v>
      </c>
      <c r="C369" s="265">
        <v>45291</v>
      </c>
      <c r="D369">
        <v>18324</v>
      </c>
      <c r="F369" s="405">
        <v>18178</v>
      </c>
    </row>
    <row r="370" spans="1:6">
      <c r="A370">
        <v>8215102</v>
      </c>
      <c r="B370" t="s">
        <v>588</v>
      </c>
      <c r="C370" s="265">
        <v>45291</v>
      </c>
      <c r="D370">
        <v>16853</v>
      </c>
      <c r="F370" s="405">
        <v>16798</v>
      </c>
    </row>
    <row r="371" spans="1:6">
      <c r="A371">
        <v>8215103</v>
      </c>
      <c r="B371" t="s">
        <v>589</v>
      </c>
      <c r="C371" s="265">
        <v>45291</v>
      </c>
      <c r="D371">
        <v>10697</v>
      </c>
      <c r="F371" s="405">
        <v>10693</v>
      </c>
    </row>
    <row r="372" spans="1:6">
      <c r="A372">
        <v>8215105</v>
      </c>
      <c r="B372" t="s">
        <v>590</v>
      </c>
      <c r="C372" s="265">
        <v>45291</v>
      </c>
      <c r="D372">
        <v>12342</v>
      </c>
      <c r="F372" s="405">
        <v>12484</v>
      </c>
    </row>
    <row r="373" spans="1:6">
      <c r="A373">
        <v>8215106</v>
      </c>
      <c r="B373" t="s">
        <v>591</v>
      </c>
      <c r="C373" s="265">
        <v>45291</v>
      </c>
      <c r="D373">
        <v>22401</v>
      </c>
      <c r="F373" s="405">
        <v>22466</v>
      </c>
    </row>
    <row r="374" spans="1:6">
      <c r="A374">
        <v>8215107</v>
      </c>
      <c r="B374" t="s">
        <v>592</v>
      </c>
      <c r="C374" s="265">
        <v>45291</v>
      </c>
      <c r="D374">
        <v>9563</v>
      </c>
      <c r="F374" s="405">
        <v>9565</v>
      </c>
    </row>
    <row r="375" spans="1:6">
      <c r="A375">
        <v>8215108</v>
      </c>
      <c r="B375" t="s">
        <v>593</v>
      </c>
      <c r="C375" s="265">
        <v>45291</v>
      </c>
      <c r="D375">
        <v>21047</v>
      </c>
      <c r="F375" s="405">
        <v>21267</v>
      </c>
    </row>
    <row r="376" spans="1:6">
      <c r="A376">
        <v>8215109</v>
      </c>
      <c r="B376" t="s">
        <v>594</v>
      </c>
      <c r="C376" s="265">
        <v>45291</v>
      </c>
      <c r="D376">
        <v>25070</v>
      </c>
      <c r="F376" s="405">
        <v>25259</v>
      </c>
    </row>
    <row r="377" spans="1:6">
      <c r="A377">
        <v>8215110</v>
      </c>
      <c r="B377" t="s">
        <v>595</v>
      </c>
      <c r="C377" s="265">
        <v>45291</v>
      </c>
      <c r="D377">
        <v>13676</v>
      </c>
      <c r="F377" s="405">
        <v>13838</v>
      </c>
    </row>
    <row r="378" spans="1:6">
      <c r="A378">
        <v>8215111</v>
      </c>
      <c r="B378" t="s">
        <v>596</v>
      </c>
      <c r="C378" s="265">
        <v>45291</v>
      </c>
      <c r="D378">
        <v>6753</v>
      </c>
      <c r="F378" s="405">
        <v>6782</v>
      </c>
    </row>
    <row r="379" spans="1:6">
      <c r="A379">
        <v>8216002</v>
      </c>
      <c r="B379" t="s">
        <v>597</v>
      </c>
      <c r="C379" s="265">
        <v>45291</v>
      </c>
      <c r="D379">
        <v>3428</v>
      </c>
      <c r="F379" s="405">
        <v>3368</v>
      </c>
    </row>
    <row r="380" spans="1:6">
      <c r="A380">
        <v>8216005</v>
      </c>
      <c r="B380" t="s">
        <v>598</v>
      </c>
      <c r="C380" s="265">
        <v>45291</v>
      </c>
      <c r="D380">
        <v>6488</v>
      </c>
      <c r="F380" s="405">
        <v>6468</v>
      </c>
    </row>
    <row r="381" spans="1:6">
      <c r="A381">
        <v>8216006</v>
      </c>
      <c r="B381" t="s">
        <v>599</v>
      </c>
      <c r="C381" s="265">
        <v>45291</v>
      </c>
      <c r="D381">
        <v>2954</v>
      </c>
      <c r="F381" s="405">
        <v>3003</v>
      </c>
    </row>
    <row r="382" spans="1:6">
      <c r="A382">
        <v>8216007</v>
      </c>
      <c r="B382" t="s">
        <v>600</v>
      </c>
      <c r="C382" s="265">
        <v>45291</v>
      </c>
      <c r="D382">
        <v>28910</v>
      </c>
      <c r="F382" s="405">
        <v>28608</v>
      </c>
    </row>
    <row r="383" spans="1:6">
      <c r="A383">
        <v>8216008</v>
      </c>
      <c r="B383" t="s">
        <v>601</v>
      </c>
      <c r="C383" s="265">
        <v>45291</v>
      </c>
      <c r="D383">
        <v>7848</v>
      </c>
      <c r="F383" s="405">
        <v>7764</v>
      </c>
    </row>
    <row r="384" spans="1:6">
      <c r="A384">
        <v>8216009</v>
      </c>
      <c r="B384" t="s">
        <v>602</v>
      </c>
      <c r="C384" s="265">
        <v>45291</v>
      </c>
      <c r="D384">
        <v>11853</v>
      </c>
      <c r="F384" s="405">
        <v>11780</v>
      </c>
    </row>
    <row r="385" spans="1:6">
      <c r="A385">
        <v>8216012</v>
      </c>
      <c r="B385" t="s">
        <v>603</v>
      </c>
      <c r="C385" s="265">
        <v>45291</v>
      </c>
      <c r="D385">
        <v>3204</v>
      </c>
      <c r="F385" s="405">
        <v>3262</v>
      </c>
    </row>
    <row r="386" spans="1:6">
      <c r="A386">
        <v>8216013</v>
      </c>
      <c r="B386" t="s">
        <v>604</v>
      </c>
      <c r="C386" s="265">
        <v>45291</v>
      </c>
      <c r="D386">
        <v>4466</v>
      </c>
      <c r="F386" s="405">
        <v>4562</v>
      </c>
    </row>
    <row r="387" spans="1:6">
      <c r="A387">
        <v>8216015</v>
      </c>
      <c r="B387" t="s">
        <v>605</v>
      </c>
      <c r="C387" s="265">
        <v>45291</v>
      </c>
      <c r="D387">
        <v>29571</v>
      </c>
      <c r="F387" s="405">
        <v>29529</v>
      </c>
    </row>
    <row r="388" spans="1:6">
      <c r="A388">
        <v>8216017</v>
      </c>
      <c r="B388" t="s">
        <v>606</v>
      </c>
      <c r="C388" s="265">
        <v>45291</v>
      </c>
      <c r="D388">
        <v>14286</v>
      </c>
      <c r="F388" s="405">
        <v>14405</v>
      </c>
    </row>
    <row r="389" spans="1:6">
      <c r="A389">
        <v>8216022</v>
      </c>
      <c r="B389" t="s">
        <v>607</v>
      </c>
      <c r="C389" s="265">
        <v>45291</v>
      </c>
      <c r="D389">
        <v>5030</v>
      </c>
      <c r="F389" s="405">
        <v>4999</v>
      </c>
    </row>
    <row r="390" spans="1:6">
      <c r="A390">
        <v>8216023</v>
      </c>
      <c r="B390" t="s">
        <v>608</v>
      </c>
      <c r="C390" s="265">
        <v>45291</v>
      </c>
      <c r="D390">
        <v>5219</v>
      </c>
      <c r="F390" s="405">
        <v>5219</v>
      </c>
    </row>
    <row r="391" spans="1:6">
      <c r="A391">
        <v>8216024</v>
      </c>
      <c r="B391" t="s">
        <v>609</v>
      </c>
      <c r="C391" s="265">
        <v>45291</v>
      </c>
      <c r="D391">
        <v>8303</v>
      </c>
      <c r="F391" s="405">
        <v>8224</v>
      </c>
    </row>
    <row r="392" spans="1:6">
      <c r="A392">
        <v>8216028</v>
      </c>
      <c r="B392" t="s">
        <v>610</v>
      </c>
      <c r="C392" s="265">
        <v>45291</v>
      </c>
      <c r="D392">
        <v>4997</v>
      </c>
      <c r="F392" s="405">
        <v>5015</v>
      </c>
    </row>
    <row r="393" spans="1:6">
      <c r="A393">
        <v>8216029</v>
      </c>
      <c r="B393" t="s">
        <v>611</v>
      </c>
      <c r="C393" s="265">
        <v>45291</v>
      </c>
      <c r="D393">
        <v>2483</v>
      </c>
      <c r="F393" s="405">
        <v>2491</v>
      </c>
    </row>
    <row r="394" spans="1:6">
      <c r="A394">
        <v>8216033</v>
      </c>
      <c r="B394" t="s">
        <v>612</v>
      </c>
      <c r="C394" s="265">
        <v>45291</v>
      </c>
      <c r="D394">
        <v>6072</v>
      </c>
      <c r="F394" s="405">
        <v>6103</v>
      </c>
    </row>
    <row r="395" spans="1:6">
      <c r="A395">
        <v>8216039</v>
      </c>
      <c r="B395" t="s">
        <v>613</v>
      </c>
      <c r="C395" s="265">
        <v>45291</v>
      </c>
      <c r="D395">
        <v>5114</v>
      </c>
      <c r="F395" s="405">
        <v>5110</v>
      </c>
    </row>
    <row r="396" spans="1:6">
      <c r="A396">
        <v>8216041</v>
      </c>
      <c r="B396" t="s">
        <v>614</v>
      </c>
      <c r="C396" s="265">
        <v>45291</v>
      </c>
      <c r="D396">
        <v>6379</v>
      </c>
      <c r="F396" s="405">
        <v>6350</v>
      </c>
    </row>
    <row r="397" spans="1:6">
      <c r="A397">
        <v>8216043</v>
      </c>
      <c r="B397" t="s">
        <v>615</v>
      </c>
      <c r="C397" s="265">
        <v>45291</v>
      </c>
      <c r="D397">
        <v>51073</v>
      </c>
      <c r="F397" s="405">
        <v>50741</v>
      </c>
    </row>
    <row r="398" spans="1:6">
      <c r="A398">
        <v>8216049</v>
      </c>
      <c r="B398" t="s">
        <v>616</v>
      </c>
      <c r="C398" s="265">
        <v>45291</v>
      </c>
      <c r="D398">
        <v>11567</v>
      </c>
      <c r="F398" s="405">
        <v>11608</v>
      </c>
    </row>
    <row r="399" spans="1:6">
      <c r="A399">
        <v>8216052</v>
      </c>
      <c r="B399" t="s">
        <v>617</v>
      </c>
      <c r="C399" s="265">
        <v>45291</v>
      </c>
      <c r="D399">
        <v>3186</v>
      </c>
      <c r="F399" s="405">
        <v>3201</v>
      </c>
    </row>
    <row r="400" spans="1:6">
      <c r="A400">
        <v>8216059</v>
      </c>
      <c r="B400" t="s">
        <v>618</v>
      </c>
      <c r="C400" s="265">
        <v>45291</v>
      </c>
      <c r="D400">
        <v>2427</v>
      </c>
      <c r="F400" s="405">
        <v>2400</v>
      </c>
    </row>
    <row r="401" spans="1:6">
      <c r="A401">
        <v>8216063</v>
      </c>
      <c r="B401" t="s">
        <v>619</v>
      </c>
      <c r="C401" s="265">
        <v>45291</v>
      </c>
      <c r="D401">
        <v>6498</v>
      </c>
      <c r="F401" s="405">
        <v>6527</v>
      </c>
    </row>
    <row r="402" spans="1:6">
      <c r="A402">
        <v>8221000</v>
      </c>
      <c r="B402" t="s">
        <v>620</v>
      </c>
      <c r="C402" s="265">
        <v>45291</v>
      </c>
      <c r="D402">
        <v>155175</v>
      </c>
      <c r="F402" s="405">
        <v>155756</v>
      </c>
    </row>
    <row r="403" spans="1:6">
      <c r="A403">
        <v>8222000</v>
      </c>
      <c r="B403" t="s">
        <v>621</v>
      </c>
      <c r="C403" s="265">
        <v>45291</v>
      </c>
      <c r="D403">
        <v>316256</v>
      </c>
      <c r="F403" s="405">
        <v>318035</v>
      </c>
    </row>
    <row r="404" spans="1:6">
      <c r="A404">
        <v>8225001</v>
      </c>
      <c r="B404" t="s">
        <v>622</v>
      </c>
      <c r="C404" s="265">
        <v>45291</v>
      </c>
      <c r="D404">
        <v>5127</v>
      </c>
      <c r="F404" s="405">
        <v>5207</v>
      </c>
    </row>
    <row r="405" spans="1:6">
      <c r="A405">
        <v>8225002</v>
      </c>
      <c r="B405" t="s">
        <v>623</v>
      </c>
      <c r="C405" s="265">
        <v>45291</v>
      </c>
      <c r="D405">
        <v>4871</v>
      </c>
      <c r="F405" s="405">
        <v>4825</v>
      </c>
    </row>
    <row r="406" spans="1:6">
      <c r="A406">
        <v>8225009</v>
      </c>
      <c r="B406" t="s">
        <v>624</v>
      </c>
      <c r="C406" s="265">
        <v>45291</v>
      </c>
      <c r="D406">
        <v>6061</v>
      </c>
      <c r="F406" s="405">
        <v>6063</v>
      </c>
    </row>
    <row r="407" spans="1:6">
      <c r="A407">
        <v>8225010</v>
      </c>
      <c r="B407" t="s">
        <v>625</v>
      </c>
      <c r="C407" s="265">
        <v>45291</v>
      </c>
      <c r="D407">
        <v>1329</v>
      </c>
      <c r="F407" s="405">
        <v>1323</v>
      </c>
    </row>
    <row r="408" spans="1:6">
      <c r="A408">
        <v>8225014</v>
      </c>
      <c r="B408" t="s">
        <v>626</v>
      </c>
      <c r="C408" s="265">
        <v>45291</v>
      </c>
      <c r="D408">
        <v>18349</v>
      </c>
      <c r="F408" s="405">
        <v>18226</v>
      </c>
    </row>
    <row r="409" spans="1:6">
      <c r="A409">
        <v>8225024</v>
      </c>
      <c r="B409" t="s">
        <v>627</v>
      </c>
      <c r="C409" s="265">
        <v>45291</v>
      </c>
      <c r="D409">
        <v>2668</v>
      </c>
      <c r="F409" s="405">
        <v>2636</v>
      </c>
    </row>
    <row r="410" spans="1:6">
      <c r="A410">
        <v>8225032</v>
      </c>
      <c r="B410" t="s">
        <v>628</v>
      </c>
      <c r="C410" s="265">
        <v>45291</v>
      </c>
      <c r="D410">
        <v>6833</v>
      </c>
      <c r="F410" s="405">
        <v>6802</v>
      </c>
    </row>
    <row r="411" spans="1:6">
      <c r="A411">
        <v>8225033</v>
      </c>
      <c r="B411" t="s">
        <v>629</v>
      </c>
      <c r="C411" s="265">
        <v>45291</v>
      </c>
      <c r="D411">
        <v>5008</v>
      </c>
      <c r="F411" s="405">
        <v>5052</v>
      </c>
    </row>
    <row r="412" spans="1:6">
      <c r="A412">
        <v>8225039</v>
      </c>
      <c r="B412" t="s">
        <v>630</v>
      </c>
      <c r="C412" s="265">
        <v>45291</v>
      </c>
      <c r="D412">
        <v>3060</v>
      </c>
      <c r="F412" s="405">
        <v>3067</v>
      </c>
    </row>
    <row r="413" spans="1:6">
      <c r="A413">
        <v>8225042</v>
      </c>
      <c r="B413" t="s">
        <v>631</v>
      </c>
      <c r="C413" s="265">
        <v>45291</v>
      </c>
      <c r="D413">
        <v>2069</v>
      </c>
      <c r="F413" s="405">
        <v>2077</v>
      </c>
    </row>
    <row r="414" spans="1:6">
      <c r="A414">
        <v>8225052</v>
      </c>
      <c r="B414" t="s">
        <v>632</v>
      </c>
      <c r="C414" s="265">
        <v>45291</v>
      </c>
      <c r="D414">
        <v>4478</v>
      </c>
      <c r="F414" s="405">
        <v>4513</v>
      </c>
    </row>
    <row r="415" spans="1:6">
      <c r="A415">
        <v>8225058</v>
      </c>
      <c r="B415" t="s">
        <v>633</v>
      </c>
      <c r="C415" s="265">
        <v>45291</v>
      </c>
      <c r="D415">
        <v>24592</v>
      </c>
      <c r="F415" s="405">
        <v>24459</v>
      </c>
    </row>
    <row r="416" spans="1:6">
      <c r="A416">
        <v>8225060</v>
      </c>
      <c r="B416" t="s">
        <v>634</v>
      </c>
      <c r="C416" s="265">
        <v>45291</v>
      </c>
      <c r="D416">
        <v>4935</v>
      </c>
      <c r="F416" s="405">
        <v>4936</v>
      </c>
    </row>
    <row r="417" spans="1:6">
      <c r="A417">
        <v>8225064</v>
      </c>
      <c r="B417" t="s">
        <v>635</v>
      </c>
      <c r="C417" s="265">
        <v>45291</v>
      </c>
      <c r="D417">
        <v>2288</v>
      </c>
      <c r="F417" s="405">
        <v>2266</v>
      </c>
    </row>
    <row r="418" spans="1:6">
      <c r="A418">
        <v>8225067</v>
      </c>
      <c r="B418" t="s">
        <v>636</v>
      </c>
      <c r="C418" s="265">
        <v>45291</v>
      </c>
      <c r="D418">
        <v>1418</v>
      </c>
      <c r="F418" s="405">
        <v>1407</v>
      </c>
    </row>
    <row r="419" spans="1:6">
      <c r="A419">
        <v>8225068</v>
      </c>
      <c r="B419" t="s">
        <v>637</v>
      </c>
      <c r="C419" s="265">
        <v>45291</v>
      </c>
      <c r="D419">
        <v>1858</v>
      </c>
      <c r="F419" s="405">
        <v>1829</v>
      </c>
    </row>
    <row r="420" spans="1:6">
      <c r="A420">
        <v>8225074</v>
      </c>
      <c r="B420" t="s">
        <v>638</v>
      </c>
      <c r="C420" s="265">
        <v>45291</v>
      </c>
      <c r="D420">
        <v>5379</v>
      </c>
      <c r="F420" s="405">
        <v>5357</v>
      </c>
    </row>
    <row r="421" spans="1:6">
      <c r="A421">
        <v>8225075</v>
      </c>
      <c r="B421" t="s">
        <v>639</v>
      </c>
      <c r="C421" s="265">
        <v>45291</v>
      </c>
      <c r="D421">
        <v>6570</v>
      </c>
      <c r="F421" s="405">
        <v>6639</v>
      </c>
    </row>
    <row r="422" spans="1:6">
      <c r="A422">
        <v>8225082</v>
      </c>
      <c r="B422" t="s">
        <v>548</v>
      </c>
      <c r="C422" s="265">
        <v>45291</v>
      </c>
      <c r="D422">
        <v>2052</v>
      </c>
      <c r="F422" s="405">
        <v>2021</v>
      </c>
    </row>
    <row r="423" spans="1:6">
      <c r="A423">
        <v>8225091</v>
      </c>
      <c r="B423" t="s">
        <v>640</v>
      </c>
      <c r="C423" s="265">
        <v>45291</v>
      </c>
      <c r="D423">
        <v>4037</v>
      </c>
      <c r="F423" s="405">
        <v>3978</v>
      </c>
    </row>
    <row r="424" spans="1:6">
      <c r="A424">
        <v>8225109</v>
      </c>
      <c r="B424" t="s">
        <v>641</v>
      </c>
      <c r="C424" s="265">
        <v>45291</v>
      </c>
      <c r="D424">
        <v>11622</v>
      </c>
      <c r="F424" s="405">
        <v>11614</v>
      </c>
    </row>
    <row r="425" spans="1:6">
      <c r="A425">
        <v>8225113</v>
      </c>
      <c r="B425" t="s">
        <v>642</v>
      </c>
      <c r="C425" s="265">
        <v>45291</v>
      </c>
      <c r="D425">
        <v>637</v>
      </c>
      <c r="F425">
        <v>625</v>
      </c>
    </row>
    <row r="426" spans="1:6">
      <c r="A426">
        <v>8225114</v>
      </c>
      <c r="B426" t="s">
        <v>643</v>
      </c>
      <c r="C426" s="265">
        <v>45291</v>
      </c>
      <c r="D426">
        <v>3010</v>
      </c>
      <c r="F426" s="405">
        <v>2999</v>
      </c>
    </row>
    <row r="427" spans="1:6">
      <c r="A427">
        <v>8225115</v>
      </c>
      <c r="B427" t="s">
        <v>644</v>
      </c>
      <c r="C427" s="265">
        <v>45291</v>
      </c>
      <c r="D427">
        <v>3915</v>
      </c>
      <c r="F427" s="405">
        <v>3933</v>
      </c>
    </row>
    <row r="428" spans="1:6">
      <c r="A428">
        <v>8225116</v>
      </c>
      <c r="B428" t="s">
        <v>645</v>
      </c>
      <c r="C428" s="265">
        <v>45291</v>
      </c>
      <c r="D428">
        <v>2959</v>
      </c>
      <c r="F428" s="405">
        <v>2925</v>
      </c>
    </row>
    <row r="429" spans="1:6">
      <c r="A429">
        <v>8225117</v>
      </c>
      <c r="B429" t="s">
        <v>646</v>
      </c>
      <c r="C429" s="265">
        <v>45291</v>
      </c>
      <c r="D429">
        <v>5857</v>
      </c>
      <c r="F429" s="405">
        <v>5814</v>
      </c>
    </row>
    <row r="430" spans="1:6">
      <c r="A430">
        <v>8225118</v>
      </c>
      <c r="B430" t="s">
        <v>647</v>
      </c>
      <c r="C430" s="265">
        <v>45291</v>
      </c>
      <c r="D430">
        <v>4699</v>
      </c>
      <c r="F430" s="405">
        <v>4670</v>
      </c>
    </row>
    <row r="431" spans="1:6">
      <c r="A431">
        <v>8226003</v>
      </c>
      <c r="B431" t="s">
        <v>648</v>
      </c>
      <c r="C431" s="265">
        <v>45291</v>
      </c>
      <c r="D431">
        <v>6331</v>
      </c>
      <c r="F431" s="405">
        <v>6317</v>
      </c>
    </row>
    <row r="432" spans="1:6">
      <c r="A432">
        <v>8226006</v>
      </c>
      <c r="B432" t="s">
        <v>649</v>
      </c>
      <c r="C432" s="265">
        <v>45291</v>
      </c>
      <c r="D432">
        <v>6358</v>
      </c>
      <c r="F432" s="405">
        <v>6278</v>
      </c>
    </row>
    <row r="433" spans="1:6">
      <c r="A433">
        <v>8226009</v>
      </c>
      <c r="B433" t="s">
        <v>650</v>
      </c>
      <c r="C433" s="265">
        <v>45291</v>
      </c>
      <c r="D433">
        <v>14309</v>
      </c>
      <c r="F433" s="405">
        <v>14328</v>
      </c>
    </row>
    <row r="434" spans="1:6">
      <c r="A434">
        <v>8226010</v>
      </c>
      <c r="B434" t="s">
        <v>651</v>
      </c>
      <c r="C434" s="265">
        <v>45291</v>
      </c>
      <c r="D434">
        <v>9145</v>
      </c>
      <c r="F434" s="405">
        <v>9094</v>
      </c>
    </row>
    <row r="435" spans="1:6">
      <c r="A435">
        <v>8226012</v>
      </c>
      <c r="B435" t="s">
        <v>652</v>
      </c>
      <c r="C435" s="265">
        <v>45291</v>
      </c>
      <c r="D435">
        <v>12632</v>
      </c>
      <c r="F435" s="405">
        <v>12690</v>
      </c>
    </row>
    <row r="436" spans="1:6">
      <c r="A436">
        <v>8226013</v>
      </c>
      <c r="B436" t="s">
        <v>653</v>
      </c>
      <c r="C436" s="265">
        <v>45291</v>
      </c>
      <c r="D436">
        <v>14617</v>
      </c>
      <c r="F436" s="405">
        <v>14727</v>
      </c>
    </row>
    <row r="437" spans="1:6">
      <c r="A437">
        <v>8226017</v>
      </c>
      <c r="B437" t="s">
        <v>654</v>
      </c>
      <c r="C437" s="265">
        <v>45291</v>
      </c>
      <c r="D437">
        <v>2410</v>
      </c>
      <c r="F437" s="405">
        <v>2448</v>
      </c>
    </row>
    <row r="438" spans="1:6">
      <c r="A438">
        <v>8226018</v>
      </c>
      <c r="B438" t="s">
        <v>655</v>
      </c>
      <c r="C438" s="265">
        <v>45291</v>
      </c>
      <c r="D438">
        <v>15757</v>
      </c>
      <c r="F438" s="405">
        <v>15663</v>
      </c>
    </row>
    <row r="439" spans="1:6">
      <c r="A439">
        <v>8226020</v>
      </c>
      <c r="B439" t="s">
        <v>656</v>
      </c>
      <c r="C439" s="265">
        <v>45291</v>
      </c>
      <c r="D439">
        <v>2788</v>
      </c>
      <c r="F439" s="405">
        <v>2733</v>
      </c>
    </row>
    <row r="440" spans="1:6">
      <c r="A440">
        <v>8226022</v>
      </c>
      <c r="B440" t="s">
        <v>657</v>
      </c>
      <c r="C440" s="265">
        <v>45291</v>
      </c>
      <c r="D440">
        <v>2363</v>
      </c>
      <c r="F440" s="405">
        <v>2480</v>
      </c>
    </row>
    <row r="441" spans="1:6">
      <c r="A441">
        <v>8226027</v>
      </c>
      <c r="B441" t="s">
        <v>658</v>
      </c>
      <c r="C441" s="265">
        <v>45291</v>
      </c>
      <c r="D441">
        <v>485</v>
      </c>
      <c r="F441">
        <v>472</v>
      </c>
    </row>
    <row r="442" spans="1:6">
      <c r="A442">
        <v>8226028</v>
      </c>
      <c r="B442" t="s">
        <v>659</v>
      </c>
      <c r="C442" s="265">
        <v>45291</v>
      </c>
      <c r="D442">
        <v>12266</v>
      </c>
      <c r="F442" s="405">
        <v>12294</v>
      </c>
    </row>
    <row r="443" spans="1:6">
      <c r="A443">
        <v>8226029</v>
      </c>
      <c r="B443" t="s">
        <v>660</v>
      </c>
      <c r="C443" s="265">
        <v>45291</v>
      </c>
      <c r="D443">
        <v>2574</v>
      </c>
      <c r="F443" s="405">
        <v>2614</v>
      </c>
    </row>
    <row r="444" spans="1:6">
      <c r="A444">
        <v>8226031</v>
      </c>
      <c r="B444" t="s">
        <v>661</v>
      </c>
      <c r="C444" s="265">
        <v>45291</v>
      </c>
      <c r="D444">
        <v>11994</v>
      </c>
      <c r="F444" s="405">
        <v>11915</v>
      </c>
    </row>
    <row r="445" spans="1:6">
      <c r="A445">
        <v>8226032</v>
      </c>
      <c r="B445" t="s">
        <v>662</v>
      </c>
      <c r="C445" s="265">
        <v>45291</v>
      </c>
      <c r="D445">
        <v>21523</v>
      </c>
      <c r="F445" s="405">
        <v>21623</v>
      </c>
    </row>
    <row r="446" spans="1:6">
      <c r="A446">
        <v>8226036</v>
      </c>
      <c r="B446" t="s">
        <v>663</v>
      </c>
      <c r="C446" s="265">
        <v>45291</v>
      </c>
      <c r="D446">
        <v>9191</v>
      </c>
      <c r="F446" s="405">
        <v>9207</v>
      </c>
    </row>
    <row r="447" spans="1:6">
      <c r="A447">
        <v>8226037</v>
      </c>
      <c r="B447" t="s">
        <v>664</v>
      </c>
      <c r="C447" s="265">
        <v>45291</v>
      </c>
      <c r="D447">
        <v>13187</v>
      </c>
      <c r="F447" s="405">
        <v>13117</v>
      </c>
    </row>
    <row r="448" spans="1:6">
      <c r="A448">
        <v>8226038</v>
      </c>
      <c r="B448" t="s">
        <v>665</v>
      </c>
      <c r="C448" s="265">
        <v>45291</v>
      </c>
      <c r="D448">
        <v>12838</v>
      </c>
      <c r="F448" s="405">
        <v>12914</v>
      </c>
    </row>
    <row r="449" spans="1:6">
      <c r="A449">
        <v>8226040</v>
      </c>
      <c r="B449" t="s">
        <v>666</v>
      </c>
      <c r="C449" s="265">
        <v>45291</v>
      </c>
      <c r="D449">
        <v>6514</v>
      </c>
      <c r="F449" s="405">
        <v>6573</v>
      </c>
    </row>
    <row r="450" spans="1:6">
      <c r="A450">
        <v>8226041</v>
      </c>
      <c r="B450" t="s">
        <v>667</v>
      </c>
      <c r="C450" s="265">
        <v>45291</v>
      </c>
      <c r="D450">
        <v>26944</v>
      </c>
      <c r="F450" s="405">
        <v>26873</v>
      </c>
    </row>
    <row r="451" spans="1:6">
      <c r="A451">
        <v>8226046</v>
      </c>
      <c r="B451" t="s">
        <v>573</v>
      </c>
      <c r="C451" s="265">
        <v>45291</v>
      </c>
      <c r="D451">
        <v>3404</v>
      </c>
      <c r="F451" s="405">
        <v>3478</v>
      </c>
    </row>
    <row r="452" spans="1:6">
      <c r="A452">
        <v>8226048</v>
      </c>
      <c r="B452" t="s">
        <v>668</v>
      </c>
      <c r="C452" s="265">
        <v>45291</v>
      </c>
      <c r="D452">
        <v>4135</v>
      </c>
      <c r="F452" s="405">
        <v>4073</v>
      </c>
    </row>
    <row r="453" spans="1:6">
      <c r="A453">
        <v>8226049</v>
      </c>
      <c r="B453" t="s">
        <v>669</v>
      </c>
      <c r="C453" s="265">
        <v>45291</v>
      </c>
      <c r="D453">
        <v>5279</v>
      </c>
      <c r="F453" s="405">
        <v>5298</v>
      </c>
    </row>
    <row r="454" spans="1:6">
      <c r="A454">
        <v>8226054</v>
      </c>
      <c r="B454" t="s">
        <v>670</v>
      </c>
      <c r="C454" s="265">
        <v>45291</v>
      </c>
      <c r="D454">
        <v>8803</v>
      </c>
      <c r="F454" s="405">
        <v>8753</v>
      </c>
    </row>
    <row r="455" spans="1:6">
      <c r="A455">
        <v>8226055</v>
      </c>
      <c r="B455" t="s">
        <v>671</v>
      </c>
      <c r="C455" s="265">
        <v>45291</v>
      </c>
      <c r="D455">
        <v>4169</v>
      </c>
      <c r="F455" s="405">
        <v>4195</v>
      </c>
    </row>
    <row r="456" spans="1:6">
      <c r="A456">
        <v>8226056</v>
      </c>
      <c r="B456" t="s">
        <v>672</v>
      </c>
      <c r="C456" s="265">
        <v>45291</v>
      </c>
      <c r="D456">
        <v>13368</v>
      </c>
      <c r="F456" s="405">
        <v>13335</v>
      </c>
    </row>
    <row r="457" spans="1:6">
      <c r="A457">
        <v>8226058</v>
      </c>
      <c r="B457" t="s">
        <v>673</v>
      </c>
      <c r="C457" s="265">
        <v>45291</v>
      </c>
      <c r="D457">
        <v>1777</v>
      </c>
      <c r="F457" s="405">
        <v>1769</v>
      </c>
    </row>
    <row r="458" spans="1:6">
      <c r="A458">
        <v>8226059</v>
      </c>
      <c r="B458" t="s">
        <v>674</v>
      </c>
      <c r="C458" s="265">
        <v>45291</v>
      </c>
      <c r="D458">
        <v>7130</v>
      </c>
      <c r="F458" s="405">
        <v>7162</v>
      </c>
    </row>
    <row r="459" spans="1:6">
      <c r="A459">
        <v>8226060</v>
      </c>
      <c r="B459" t="s">
        <v>675</v>
      </c>
      <c r="C459" s="265">
        <v>45291</v>
      </c>
      <c r="D459">
        <v>11364</v>
      </c>
      <c r="F459" s="405">
        <v>11418</v>
      </c>
    </row>
    <row r="460" spans="1:6">
      <c r="A460">
        <v>8226062</v>
      </c>
      <c r="B460" t="s">
        <v>676</v>
      </c>
      <c r="C460" s="265">
        <v>45291</v>
      </c>
      <c r="D460">
        <v>12253</v>
      </c>
      <c r="F460" s="405">
        <v>12272</v>
      </c>
    </row>
    <row r="461" spans="1:6">
      <c r="A461">
        <v>8226063</v>
      </c>
      <c r="B461" t="s">
        <v>677</v>
      </c>
      <c r="C461" s="265">
        <v>45291</v>
      </c>
      <c r="D461">
        <v>10550</v>
      </c>
      <c r="F461" s="405">
        <v>10644</v>
      </c>
    </row>
    <row r="462" spans="1:6">
      <c r="A462">
        <v>8226065</v>
      </c>
      <c r="B462" t="s">
        <v>678</v>
      </c>
      <c r="C462" s="265">
        <v>45291</v>
      </c>
      <c r="D462">
        <v>8728</v>
      </c>
      <c r="F462" s="405">
        <v>8675</v>
      </c>
    </row>
    <row r="463" spans="1:6">
      <c r="A463">
        <v>8226066</v>
      </c>
      <c r="B463" t="s">
        <v>679</v>
      </c>
      <c r="C463" s="265">
        <v>45291</v>
      </c>
      <c r="D463">
        <v>2152</v>
      </c>
      <c r="F463" s="405">
        <v>2154</v>
      </c>
    </row>
    <row r="464" spans="1:6">
      <c r="A464">
        <v>8226068</v>
      </c>
      <c r="B464" t="s">
        <v>680</v>
      </c>
      <c r="C464" s="265">
        <v>45291</v>
      </c>
      <c r="D464">
        <v>8328</v>
      </c>
      <c r="F464" s="405">
        <v>8404</v>
      </c>
    </row>
    <row r="465" spans="1:6">
      <c r="A465">
        <v>8226076</v>
      </c>
      <c r="B465" t="s">
        <v>681</v>
      </c>
      <c r="C465" s="265">
        <v>45291</v>
      </c>
      <c r="D465">
        <v>15340</v>
      </c>
      <c r="F465" s="405">
        <v>15330</v>
      </c>
    </row>
    <row r="466" spans="1:6">
      <c r="A466">
        <v>8226080</v>
      </c>
      <c r="B466" t="s">
        <v>682</v>
      </c>
      <c r="C466" s="265">
        <v>45291</v>
      </c>
      <c r="D466">
        <v>4351</v>
      </c>
      <c r="F466" s="405">
        <v>4369</v>
      </c>
    </row>
    <row r="467" spans="1:6">
      <c r="A467">
        <v>8226081</v>
      </c>
      <c r="B467" t="s">
        <v>683</v>
      </c>
      <c r="C467" s="265">
        <v>45291</v>
      </c>
      <c r="D467">
        <v>2916</v>
      </c>
      <c r="F467" s="405">
        <v>2901</v>
      </c>
    </row>
    <row r="468" spans="1:6">
      <c r="A468">
        <v>8226082</v>
      </c>
      <c r="B468" t="s">
        <v>684</v>
      </c>
      <c r="C468" s="265">
        <v>45291</v>
      </c>
      <c r="D468">
        <v>15368</v>
      </c>
      <c r="F468" s="405">
        <v>15209</v>
      </c>
    </row>
    <row r="469" spans="1:6">
      <c r="A469">
        <v>8226084</v>
      </c>
      <c r="B469" t="s">
        <v>685</v>
      </c>
      <c r="C469" s="265">
        <v>45291</v>
      </c>
      <c r="D469">
        <v>21549</v>
      </c>
      <c r="F469" s="405">
        <v>21767</v>
      </c>
    </row>
    <row r="470" spans="1:6">
      <c r="A470">
        <v>8226085</v>
      </c>
      <c r="B470" t="s">
        <v>686</v>
      </c>
      <c r="C470" s="265">
        <v>45291</v>
      </c>
      <c r="D470">
        <v>37283</v>
      </c>
      <c r="F470" s="405">
        <v>37036</v>
      </c>
    </row>
    <row r="471" spans="1:6">
      <c r="A471">
        <v>8226086</v>
      </c>
      <c r="B471" t="s">
        <v>687</v>
      </c>
      <c r="C471" s="265">
        <v>45291</v>
      </c>
      <c r="D471">
        <v>1757</v>
      </c>
      <c r="F471" s="405">
        <v>1761</v>
      </c>
    </row>
    <row r="472" spans="1:6">
      <c r="A472">
        <v>8226091</v>
      </c>
      <c r="B472" t="s">
        <v>688</v>
      </c>
      <c r="C472" s="265">
        <v>45291</v>
      </c>
      <c r="D472">
        <v>5766</v>
      </c>
      <c r="F472" s="405">
        <v>5794</v>
      </c>
    </row>
    <row r="473" spans="1:6">
      <c r="A473">
        <v>8226095</v>
      </c>
      <c r="B473" t="s">
        <v>689</v>
      </c>
      <c r="C473" s="265">
        <v>45291</v>
      </c>
      <c r="D473">
        <v>16174</v>
      </c>
      <c r="F473" s="405">
        <v>16188</v>
      </c>
    </row>
    <row r="474" spans="1:6">
      <c r="A474">
        <v>8226096</v>
      </c>
      <c r="B474" t="s">
        <v>690</v>
      </c>
      <c r="C474" s="265">
        <v>45291</v>
      </c>
      <c r="D474">
        <v>45775</v>
      </c>
      <c r="F474" s="405">
        <v>45852</v>
      </c>
    </row>
    <row r="475" spans="1:6">
      <c r="A475">
        <v>8226097</v>
      </c>
      <c r="B475" t="s">
        <v>691</v>
      </c>
      <c r="C475" s="265">
        <v>45291</v>
      </c>
      <c r="D475">
        <v>3153</v>
      </c>
      <c r="F475" s="405">
        <v>3181</v>
      </c>
    </row>
    <row r="476" spans="1:6">
      <c r="A476">
        <v>8226098</v>
      </c>
      <c r="B476" t="s">
        <v>692</v>
      </c>
      <c r="C476" s="265">
        <v>45291</v>
      </c>
      <c r="D476">
        <v>27507</v>
      </c>
      <c r="F476" s="405">
        <v>27731</v>
      </c>
    </row>
    <row r="477" spans="1:6">
      <c r="A477">
        <v>8226099</v>
      </c>
      <c r="B477" t="s">
        <v>693</v>
      </c>
      <c r="C477" s="265">
        <v>45291</v>
      </c>
      <c r="D477">
        <v>3328</v>
      </c>
      <c r="F477" s="405">
        <v>3332</v>
      </c>
    </row>
    <row r="478" spans="1:6">
      <c r="A478">
        <v>8226101</v>
      </c>
      <c r="B478" t="s">
        <v>694</v>
      </c>
      <c r="C478" s="265">
        <v>45291</v>
      </c>
      <c r="D478">
        <v>2332</v>
      </c>
      <c r="F478" s="405">
        <v>2343</v>
      </c>
    </row>
    <row r="479" spans="1:6">
      <c r="A479">
        <v>8226102</v>
      </c>
      <c r="B479" t="s">
        <v>695</v>
      </c>
      <c r="C479" s="265">
        <v>45291</v>
      </c>
      <c r="D479">
        <v>5238</v>
      </c>
      <c r="F479" s="405">
        <v>5299</v>
      </c>
    </row>
    <row r="480" spans="1:6">
      <c r="A480">
        <v>8226103</v>
      </c>
      <c r="B480" t="s">
        <v>696</v>
      </c>
      <c r="C480" s="265">
        <v>45291</v>
      </c>
      <c r="D480">
        <v>14004</v>
      </c>
      <c r="F480" s="405">
        <v>13979</v>
      </c>
    </row>
    <row r="481" spans="1:6">
      <c r="A481">
        <v>8226104</v>
      </c>
      <c r="B481" t="s">
        <v>697</v>
      </c>
      <c r="C481" s="265">
        <v>45291</v>
      </c>
      <c r="D481">
        <v>2368</v>
      </c>
      <c r="F481" s="405">
        <v>2353</v>
      </c>
    </row>
    <row r="482" spans="1:6">
      <c r="A482">
        <v>8226105</v>
      </c>
      <c r="B482" t="s">
        <v>698</v>
      </c>
      <c r="C482" s="265">
        <v>45291</v>
      </c>
      <c r="D482">
        <v>14432</v>
      </c>
      <c r="F482" s="405">
        <v>14612</v>
      </c>
    </row>
    <row r="483" spans="1:6">
      <c r="A483">
        <v>8226106</v>
      </c>
      <c r="B483" t="s">
        <v>699</v>
      </c>
      <c r="C483" s="265">
        <v>45291</v>
      </c>
      <c r="D483">
        <v>3868</v>
      </c>
      <c r="F483" s="405">
        <v>3887</v>
      </c>
    </row>
    <row r="484" spans="1:6">
      <c r="A484">
        <v>8226107</v>
      </c>
      <c r="B484" t="s">
        <v>700</v>
      </c>
      <c r="C484" s="265">
        <v>45291</v>
      </c>
      <c r="D484">
        <v>9644</v>
      </c>
      <c r="F484" s="405">
        <v>9647</v>
      </c>
    </row>
    <row r="485" spans="1:6">
      <c r="A485">
        <v>8231000</v>
      </c>
      <c r="B485" t="s">
        <v>701</v>
      </c>
      <c r="C485" s="265">
        <v>45291</v>
      </c>
      <c r="D485">
        <v>135087</v>
      </c>
      <c r="F485" s="405">
        <v>134912</v>
      </c>
    </row>
    <row r="486" spans="1:6">
      <c r="A486">
        <v>8235006</v>
      </c>
      <c r="B486" t="s">
        <v>702</v>
      </c>
      <c r="C486" s="265">
        <v>45291</v>
      </c>
      <c r="D486">
        <v>10917</v>
      </c>
      <c r="F486" s="405">
        <v>10798</v>
      </c>
    </row>
    <row r="487" spans="1:6">
      <c r="A487">
        <v>8235007</v>
      </c>
      <c r="B487" t="s">
        <v>703</v>
      </c>
      <c r="C487" s="265">
        <v>45291</v>
      </c>
      <c r="D487">
        <v>7935</v>
      </c>
      <c r="F487" s="405">
        <v>7886</v>
      </c>
    </row>
    <row r="488" spans="1:6">
      <c r="A488">
        <v>8235008</v>
      </c>
      <c r="B488" t="s">
        <v>704</v>
      </c>
      <c r="C488" s="265">
        <v>45291</v>
      </c>
      <c r="D488">
        <v>9302</v>
      </c>
      <c r="F488" s="405">
        <v>9301</v>
      </c>
    </row>
    <row r="489" spans="1:6">
      <c r="A489">
        <v>8235018</v>
      </c>
      <c r="B489" t="s">
        <v>705</v>
      </c>
      <c r="C489" s="265">
        <v>45291</v>
      </c>
      <c r="D489">
        <v>2290</v>
      </c>
      <c r="F489" s="405">
        <v>2297</v>
      </c>
    </row>
    <row r="490" spans="1:6">
      <c r="A490">
        <v>8235020</v>
      </c>
      <c r="B490" t="s">
        <v>706</v>
      </c>
      <c r="C490" s="265">
        <v>45291</v>
      </c>
      <c r="D490">
        <v>4824</v>
      </c>
      <c r="F490" s="405">
        <v>4890</v>
      </c>
    </row>
    <row r="491" spans="1:6">
      <c r="A491">
        <v>8235022</v>
      </c>
      <c r="B491" t="s">
        <v>707</v>
      </c>
      <c r="C491" s="265">
        <v>45291</v>
      </c>
      <c r="D491">
        <v>2077</v>
      </c>
      <c r="F491" s="405">
        <v>2099</v>
      </c>
    </row>
    <row r="492" spans="1:6">
      <c r="A492">
        <v>8235025</v>
      </c>
      <c r="B492" t="s">
        <v>708</v>
      </c>
      <c r="C492" s="265">
        <v>45291</v>
      </c>
      <c r="D492">
        <v>1319</v>
      </c>
      <c r="F492" s="405">
        <v>1240</v>
      </c>
    </row>
    <row r="493" spans="1:6">
      <c r="A493">
        <v>8235029</v>
      </c>
      <c r="B493" t="s">
        <v>709</v>
      </c>
      <c r="C493" s="265">
        <v>45291</v>
      </c>
      <c r="D493">
        <v>3659</v>
      </c>
      <c r="F493" s="405">
        <v>3621</v>
      </c>
    </row>
    <row r="494" spans="1:6">
      <c r="A494">
        <v>8235032</v>
      </c>
      <c r="B494" t="s">
        <v>710</v>
      </c>
      <c r="C494" s="265">
        <v>45291</v>
      </c>
      <c r="D494">
        <v>5884</v>
      </c>
      <c r="F494" s="405">
        <v>5872</v>
      </c>
    </row>
    <row r="495" spans="1:6">
      <c r="A495">
        <v>8235033</v>
      </c>
      <c r="B495" t="s">
        <v>711</v>
      </c>
      <c r="C495" s="265">
        <v>45291</v>
      </c>
      <c r="D495">
        <v>7640</v>
      </c>
      <c r="F495" s="405">
        <v>7694</v>
      </c>
    </row>
    <row r="496" spans="1:6">
      <c r="A496">
        <v>8235035</v>
      </c>
      <c r="B496" t="s">
        <v>712</v>
      </c>
      <c r="C496" s="265">
        <v>45291</v>
      </c>
      <c r="D496">
        <v>1622</v>
      </c>
      <c r="F496" s="405">
        <v>1620</v>
      </c>
    </row>
    <row r="497" spans="1:6">
      <c r="A497">
        <v>8235046</v>
      </c>
      <c r="B497" t="s">
        <v>713</v>
      </c>
      <c r="C497" s="265">
        <v>45291</v>
      </c>
      <c r="D497">
        <v>23781</v>
      </c>
      <c r="F497" s="405">
        <v>23864</v>
      </c>
    </row>
    <row r="498" spans="1:6">
      <c r="A498">
        <v>8235047</v>
      </c>
      <c r="B498" t="s">
        <v>714</v>
      </c>
      <c r="C498" s="265">
        <v>45291</v>
      </c>
      <c r="D498">
        <v>5726</v>
      </c>
      <c r="F498" s="405">
        <v>5713</v>
      </c>
    </row>
    <row r="499" spans="1:6">
      <c r="A499">
        <v>8235050</v>
      </c>
      <c r="B499" t="s">
        <v>715</v>
      </c>
      <c r="C499" s="265">
        <v>45291</v>
      </c>
      <c r="D499">
        <v>3136</v>
      </c>
      <c r="F499" s="405">
        <v>3133</v>
      </c>
    </row>
    <row r="500" spans="1:6">
      <c r="A500">
        <v>8235055</v>
      </c>
      <c r="B500" t="s">
        <v>716</v>
      </c>
      <c r="C500" s="265">
        <v>45291</v>
      </c>
      <c r="D500">
        <v>3028</v>
      </c>
      <c r="F500" s="405">
        <v>3015</v>
      </c>
    </row>
    <row r="501" spans="1:6">
      <c r="A501">
        <v>8235057</v>
      </c>
      <c r="B501" t="s">
        <v>717</v>
      </c>
      <c r="C501" s="265">
        <v>45291</v>
      </c>
      <c r="D501">
        <v>2515</v>
      </c>
      <c r="F501" s="405">
        <v>2549</v>
      </c>
    </row>
    <row r="502" spans="1:6">
      <c r="A502">
        <v>8235060</v>
      </c>
      <c r="B502" t="s">
        <v>718</v>
      </c>
      <c r="C502" s="265">
        <v>45291</v>
      </c>
      <c r="D502">
        <v>1939</v>
      </c>
      <c r="F502" s="405">
        <v>1990</v>
      </c>
    </row>
    <row r="503" spans="1:6">
      <c r="A503">
        <v>8235065</v>
      </c>
      <c r="B503" t="s">
        <v>719</v>
      </c>
      <c r="C503" s="265">
        <v>45291</v>
      </c>
      <c r="D503">
        <v>7667</v>
      </c>
      <c r="F503" s="405">
        <v>7620</v>
      </c>
    </row>
    <row r="504" spans="1:6">
      <c r="A504">
        <v>8235066</v>
      </c>
      <c r="B504" t="s">
        <v>720</v>
      </c>
      <c r="C504" s="265">
        <v>45291</v>
      </c>
      <c r="D504">
        <v>2207</v>
      </c>
      <c r="F504" s="405">
        <v>2206</v>
      </c>
    </row>
    <row r="505" spans="1:6">
      <c r="A505">
        <v>8235067</v>
      </c>
      <c r="B505" t="s">
        <v>721</v>
      </c>
      <c r="C505" s="265">
        <v>45291</v>
      </c>
      <c r="D505">
        <v>2825</v>
      </c>
      <c r="F505" s="405">
        <v>2848</v>
      </c>
    </row>
    <row r="506" spans="1:6">
      <c r="A506">
        <v>8235073</v>
      </c>
      <c r="B506" t="s">
        <v>722</v>
      </c>
      <c r="C506" s="265">
        <v>45291</v>
      </c>
      <c r="D506">
        <v>2374</v>
      </c>
      <c r="F506" s="405">
        <v>2409</v>
      </c>
    </row>
    <row r="507" spans="1:6">
      <c r="A507">
        <v>8235079</v>
      </c>
      <c r="B507" t="s">
        <v>723</v>
      </c>
      <c r="C507" s="265">
        <v>45291</v>
      </c>
      <c r="D507">
        <v>10430</v>
      </c>
      <c r="F507" s="405">
        <v>10388</v>
      </c>
    </row>
    <row r="508" spans="1:6">
      <c r="A508">
        <v>8235080</v>
      </c>
      <c r="B508" t="s">
        <v>724</v>
      </c>
      <c r="C508" s="265">
        <v>45291</v>
      </c>
      <c r="D508">
        <v>10009</v>
      </c>
      <c r="F508" s="405">
        <v>9977</v>
      </c>
    </row>
    <row r="509" spans="1:6">
      <c r="A509">
        <v>8235084</v>
      </c>
      <c r="B509" t="s">
        <v>725</v>
      </c>
      <c r="C509" s="265">
        <v>45291</v>
      </c>
      <c r="D509">
        <v>3132</v>
      </c>
      <c r="F509" s="405">
        <v>3220</v>
      </c>
    </row>
    <row r="510" spans="1:6">
      <c r="A510">
        <v>8235085</v>
      </c>
      <c r="B510" t="s">
        <v>726</v>
      </c>
      <c r="C510" s="265">
        <v>45291</v>
      </c>
      <c r="D510">
        <v>24943</v>
      </c>
      <c r="F510" s="405">
        <v>25001</v>
      </c>
    </row>
    <row r="511" spans="1:6">
      <c r="A511">
        <v>8236004</v>
      </c>
      <c r="B511" t="s">
        <v>727</v>
      </c>
      <c r="C511" s="265">
        <v>45291</v>
      </c>
      <c r="D511">
        <v>10255</v>
      </c>
      <c r="F511" s="405">
        <v>10224</v>
      </c>
    </row>
    <row r="512" spans="1:6">
      <c r="A512">
        <v>8236011</v>
      </c>
      <c r="B512" t="s">
        <v>728</v>
      </c>
      <c r="C512" s="265">
        <v>45291</v>
      </c>
      <c r="D512">
        <v>4640</v>
      </c>
      <c r="F512" s="405">
        <v>4648</v>
      </c>
    </row>
    <row r="513" spans="1:6">
      <c r="A513">
        <v>8236013</v>
      </c>
      <c r="B513" t="s">
        <v>729</v>
      </c>
      <c r="C513" s="265">
        <v>45291</v>
      </c>
      <c r="D513">
        <v>4423</v>
      </c>
      <c r="F513" s="405">
        <v>4470</v>
      </c>
    </row>
    <row r="514" spans="1:6">
      <c r="A514">
        <v>8236019</v>
      </c>
      <c r="B514" t="s">
        <v>730</v>
      </c>
      <c r="C514" s="265">
        <v>45291</v>
      </c>
      <c r="D514">
        <v>4023</v>
      </c>
      <c r="F514" s="405">
        <v>4062</v>
      </c>
    </row>
    <row r="515" spans="1:6">
      <c r="A515">
        <v>8236025</v>
      </c>
      <c r="B515" t="s">
        <v>731</v>
      </c>
      <c r="C515" s="265">
        <v>45291</v>
      </c>
      <c r="D515">
        <v>5499</v>
      </c>
      <c r="F515" s="405">
        <v>5530</v>
      </c>
    </row>
    <row r="516" spans="1:6">
      <c r="A516">
        <v>8236028</v>
      </c>
      <c r="B516" t="s">
        <v>732</v>
      </c>
      <c r="C516" s="265">
        <v>45291</v>
      </c>
      <c r="D516">
        <v>7823</v>
      </c>
      <c r="F516" s="405">
        <v>7791</v>
      </c>
    </row>
    <row r="517" spans="1:6">
      <c r="A517">
        <v>8236030</v>
      </c>
      <c r="B517" t="s">
        <v>733</v>
      </c>
      <c r="C517" s="265">
        <v>45291</v>
      </c>
      <c r="D517">
        <v>5900</v>
      </c>
      <c r="F517" s="405">
        <v>5968</v>
      </c>
    </row>
    <row r="518" spans="1:6">
      <c r="A518">
        <v>8236031</v>
      </c>
      <c r="B518" t="s">
        <v>734</v>
      </c>
      <c r="C518" s="265">
        <v>45291</v>
      </c>
      <c r="D518">
        <v>3000</v>
      </c>
      <c r="F518" s="405">
        <v>2923</v>
      </c>
    </row>
    <row r="519" spans="1:6">
      <c r="A519">
        <v>8236033</v>
      </c>
      <c r="B519" t="s">
        <v>735</v>
      </c>
      <c r="C519" s="265">
        <v>45291</v>
      </c>
      <c r="D519">
        <v>8059</v>
      </c>
      <c r="F519" s="405">
        <v>8188</v>
      </c>
    </row>
    <row r="520" spans="1:6">
      <c r="A520">
        <v>8236038</v>
      </c>
      <c r="B520" t="s">
        <v>736</v>
      </c>
      <c r="C520" s="265">
        <v>45291</v>
      </c>
      <c r="D520">
        <v>6471</v>
      </c>
      <c r="F520" s="405">
        <v>6452</v>
      </c>
    </row>
    <row r="521" spans="1:6">
      <c r="A521">
        <v>8236039</v>
      </c>
      <c r="B521" t="s">
        <v>737</v>
      </c>
      <c r="C521" s="265">
        <v>45291</v>
      </c>
      <c r="D521">
        <v>2956</v>
      </c>
      <c r="F521" s="405">
        <v>2924</v>
      </c>
    </row>
    <row r="522" spans="1:6">
      <c r="A522">
        <v>8236040</v>
      </c>
      <c r="B522" t="s">
        <v>738</v>
      </c>
      <c r="C522" s="265">
        <v>45291</v>
      </c>
      <c r="D522">
        <v>26852</v>
      </c>
      <c r="F522" s="405">
        <v>26787</v>
      </c>
    </row>
    <row r="523" spans="1:6">
      <c r="A523">
        <v>8236043</v>
      </c>
      <c r="B523" t="s">
        <v>739</v>
      </c>
      <c r="C523" s="265">
        <v>45291</v>
      </c>
      <c r="D523">
        <v>8248</v>
      </c>
      <c r="F523" s="405">
        <v>8162</v>
      </c>
    </row>
    <row r="524" spans="1:6">
      <c r="A524">
        <v>8236044</v>
      </c>
      <c r="B524" t="s">
        <v>740</v>
      </c>
      <c r="C524" s="265">
        <v>45291</v>
      </c>
      <c r="D524">
        <v>5141</v>
      </c>
      <c r="F524" s="405">
        <v>5095</v>
      </c>
    </row>
    <row r="525" spans="1:6">
      <c r="A525">
        <v>8236046</v>
      </c>
      <c r="B525" t="s">
        <v>741</v>
      </c>
      <c r="C525" s="265">
        <v>45291</v>
      </c>
      <c r="D525">
        <v>12492</v>
      </c>
      <c r="F525" s="405">
        <v>12402</v>
      </c>
    </row>
    <row r="526" spans="1:6">
      <c r="A526">
        <v>8236050</v>
      </c>
      <c r="B526" t="s">
        <v>742</v>
      </c>
      <c r="C526" s="265">
        <v>45291</v>
      </c>
      <c r="D526">
        <v>4782</v>
      </c>
      <c r="F526" s="405">
        <v>4761</v>
      </c>
    </row>
    <row r="527" spans="1:6">
      <c r="A527">
        <v>8236061</v>
      </c>
      <c r="B527" t="s">
        <v>743</v>
      </c>
      <c r="C527" s="265">
        <v>45291</v>
      </c>
      <c r="D527">
        <v>2800</v>
      </c>
      <c r="F527" s="405">
        <v>2802</v>
      </c>
    </row>
    <row r="528" spans="1:6">
      <c r="A528">
        <v>8236062</v>
      </c>
      <c r="B528" t="s">
        <v>744</v>
      </c>
      <c r="C528" s="265">
        <v>45291</v>
      </c>
      <c r="D528">
        <v>5331</v>
      </c>
      <c r="F528" s="405">
        <v>5315</v>
      </c>
    </row>
    <row r="529" spans="1:6">
      <c r="A529">
        <v>8236065</v>
      </c>
      <c r="B529" t="s">
        <v>745</v>
      </c>
      <c r="C529" s="265">
        <v>45291</v>
      </c>
      <c r="D529">
        <v>6792</v>
      </c>
      <c r="F529" s="405">
        <v>6778</v>
      </c>
    </row>
    <row r="530" spans="1:6">
      <c r="A530">
        <v>8236067</v>
      </c>
      <c r="B530" t="s">
        <v>746</v>
      </c>
      <c r="C530" s="265">
        <v>45291</v>
      </c>
      <c r="D530">
        <v>2789</v>
      </c>
      <c r="F530" s="405">
        <v>2831</v>
      </c>
    </row>
    <row r="531" spans="1:6">
      <c r="A531">
        <v>8236068</v>
      </c>
      <c r="B531" t="s">
        <v>747</v>
      </c>
      <c r="C531" s="265">
        <v>45291</v>
      </c>
      <c r="D531">
        <v>3276</v>
      </c>
      <c r="F531" s="405">
        <v>3264</v>
      </c>
    </row>
    <row r="532" spans="1:6">
      <c r="A532">
        <v>8236070</v>
      </c>
      <c r="B532" t="s">
        <v>748</v>
      </c>
      <c r="C532" s="265">
        <v>45291</v>
      </c>
      <c r="D532">
        <v>8738</v>
      </c>
      <c r="F532" s="405">
        <v>8693</v>
      </c>
    </row>
    <row r="533" spans="1:6">
      <c r="A533">
        <v>8236071</v>
      </c>
      <c r="B533" t="s">
        <v>749</v>
      </c>
      <c r="C533" s="265">
        <v>45291</v>
      </c>
      <c r="D533">
        <v>11823</v>
      </c>
      <c r="F533" s="405">
        <v>11798</v>
      </c>
    </row>
    <row r="534" spans="1:6">
      <c r="A534">
        <v>8236072</v>
      </c>
      <c r="B534" t="s">
        <v>750</v>
      </c>
      <c r="C534" s="265">
        <v>45291</v>
      </c>
      <c r="D534">
        <v>11331</v>
      </c>
      <c r="F534" s="405">
        <v>11367</v>
      </c>
    </row>
    <row r="535" spans="1:6">
      <c r="A535">
        <v>8236073</v>
      </c>
      <c r="B535" t="s">
        <v>751</v>
      </c>
      <c r="C535" s="265">
        <v>45291</v>
      </c>
      <c r="D535">
        <v>6601</v>
      </c>
      <c r="F535" s="405">
        <v>6543</v>
      </c>
    </row>
    <row r="536" spans="1:6">
      <c r="A536">
        <v>8236074</v>
      </c>
      <c r="B536" t="s">
        <v>752</v>
      </c>
      <c r="C536" s="265">
        <v>45291</v>
      </c>
      <c r="D536">
        <v>6260</v>
      </c>
      <c r="F536" s="405">
        <v>6283</v>
      </c>
    </row>
    <row r="537" spans="1:6">
      <c r="A537">
        <v>8236075</v>
      </c>
      <c r="B537" t="s">
        <v>753</v>
      </c>
      <c r="C537" s="265">
        <v>45291</v>
      </c>
      <c r="D537">
        <v>3468</v>
      </c>
      <c r="F537" s="405">
        <v>3483</v>
      </c>
    </row>
    <row r="538" spans="1:6">
      <c r="A538">
        <v>8236076</v>
      </c>
      <c r="B538" t="s">
        <v>754</v>
      </c>
      <c r="C538" s="265">
        <v>45291</v>
      </c>
      <c r="D538">
        <v>10105</v>
      </c>
      <c r="F538" s="405">
        <v>10201</v>
      </c>
    </row>
    <row r="539" spans="1:6">
      <c r="A539">
        <v>8237002</v>
      </c>
      <c r="B539" t="s">
        <v>755</v>
      </c>
      <c r="C539" s="265">
        <v>45291</v>
      </c>
      <c r="D539">
        <v>6223</v>
      </c>
      <c r="F539" s="405">
        <v>6114</v>
      </c>
    </row>
    <row r="540" spans="1:6">
      <c r="A540">
        <v>8237004</v>
      </c>
      <c r="B540" t="s">
        <v>756</v>
      </c>
      <c r="C540" s="265">
        <v>45291</v>
      </c>
      <c r="D540">
        <v>15621</v>
      </c>
      <c r="F540" s="405">
        <v>15465</v>
      </c>
    </row>
    <row r="541" spans="1:6">
      <c r="A541">
        <v>8237019</v>
      </c>
      <c r="B541" t="s">
        <v>757</v>
      </c>
      <c r="C541" s="265">
        <v>45291</v>
      </c>
      <c r="D541">
        <v>8210</v>
      </c>
      <c r="F541" s="405">
        <v>8194</v>
      </c>
    </row>
    <row r="542" spans="1:6">
      <c r="A542">
        <v>8237024</v>
      </c>
      <c r="B542" t="s">
        <v>758</v>
      </c>
      <c r="C542" s="265">
        <v>45291</v>
      </c>
      <c r="D542">
        <v>4252</v>
      </c>
      <c r="F542" s="405">
        <v>4269</v>
      </c>
    </row>
    <row r="543" spans="1:6">
      <c r="A543">
        <v>8237027</v>
      </c>
      <c r="B543" t="s">
        <v>759</v>
      </c>
      <c r="C543" s="265">
        <v>45291</v>
      </c>
      <c r="D543">
        <v>6085</v>
      </c>
      <c r="F543" s="405">
        <v>6120</v>
      </c>
    </row>
    <row r="544" spans="1:6">
      <c r="A544">
        <v>8237028</v>
      </c>
      <c r="B544" t="s">
        <v>760</v>
      </c>
      <c r="C544" s="265">
        <v>45291</v>
      </c>
      <c r="D544">
        <v>24333</v>
      </c>
      <c r="F544" s="405">
        <v>24464</v>
      </c>
    </row>
    <row r="545" spans="1:6">
      <c r="A545">
        <v>8237030</v>
      </c>
      <c r="B545" t="s">
        <v>761</v>
      </c>
      <c r="C545" s="265">
        <v>45291</v>
      </c>
      <c r="D545">
        <v>2549</v>
      </c>
      <c r="F545" s="405">
        <v>2531</v>
      </c>
    </row>
    <row r="546" spans="1:6">
      <c r="A546">
        <v>8237032</v>
      </c>
      <c r="B546" t="s">
        <v>762</v>
      </c>
      <c r="C546" s="265">
        <v>45291</v>
      </c>
      <c r="D546">
        <v>643</v>
      </c>
      <c r="F546">
        <v>641</v>
      </c>
    </row>
    <row r="547" spans="1:6">
      <c r="A547">
        <v>8237040</v>
      </c>
      <c r="B547" t="s">
        <v>763</v>
      </c>
      <c r="C547" s="265">
        <v>45291</v>
      </c>
      <c r="D547">
        <v>25662</v>
      </c>
      <c r="F547" s="405">
        <v>25651</v>
      </c>
    </row>
    <row r="548" spans="1:6">
      <c r="A548">
        <v>8237045</v>
      </c>
      <c r="B548" t="s">
        <v>764</v>
      </c>
      <c r="C548" s="265">
        <v>45291</v>
      </c>
      <c r="D548">
        <v>7790</v>
      </c>
      <c r="F548" s="405">
        <v>7919</v>
      </c>
    </row>
    <row r="549" spans="1:6">
      <c r="A549">
        <v>8237054</v>
      </c>
      <c r="B549" t="s">
        <v>765</v>
      </c>
      <c r="C549" s="265">
        <v>45291</v>
      </c>
      <c r="D549">
        <v>7247</v>
      </c>
      <c r="F549" s="405">
        <v>7286</v>
      </c>
    </row>
    <row r="550" spans="1:6">
      <c r="A550">
        <v>8237061</v>
      </c>
      <c r="B550" t="s">
        <v>766</v>
      </c>
      <c r="C550" s="265">
        <v>45291</v>
      </c>
      <c r="D550">
        <v>2596</v>
      </c>
      <c r="F550" s="405">
        <v>2598</v>
      </c>
    </row>
    <row r="551" spans="1:6">
      <c r="A551">
        <v>8237072</v>
      </c>
      <c r="B551" t="s">
        <v>767</v>
      </c>
      <c r="C551" s="265">
        <v>45291</v>
      </c>
      <c r="D551">
        <v>213</v>
      </c>
      <c r="F551">
        <v>214</v>
      </c>
    </row>
    <row r="552" spans="1:6">
      <c r="A552">
        <v>8237073</v>
      </c>
      <c r="B552" t="s">
        <v>768</v>
      </c>
      <c r="C552" s="265">
        <v>45291</v>
      </c>
      <c r="D552">
        <v>2139</v>
      </c>
      <c r="F552" s="405">
        <v>2111</v>
      </c>
    </row>
    <row r="553" spans="1:6">
      <c r="A553">
        <v>8237074</v>
      </c>
      <c r="B553" t="s">
        <v>769</v>
      </c>
      <c r="C553" s="265">
        <v>45291</v>
      </c>
      <c r="D553">
        <v>6297</v>
      </c>
      <c r="F553" s="405">
        <v>6346</v>
      </c>
    </row>
    <row r="554" spans="1:6">
      <c r="A554">
        <v>8237075</v>
      </c>
      <c r="B554" t="s">
        <v>770</v>
      </c>
      <c r="C554" s="265">
        <v>45291</v>
      </c>
      <c r="D554">
        <v>2041</v>
      </c>
      <c r="F554" s="405">
        <v>2035</v>
      </c>
    </row>
    <row r="555" spans="1:6">
      <c r="A555">
        <v>8311000</v>
      </c>
      <c r="B555" t="s">
        <v>771</v>
      </c>
      <c r="C555" s="265">
        <v>45291</v>
      </c>
      <c r="D555">
        <v>236236</v>
      </c>
      <c r="F555" s="405">
        <v>237460</v>
      </c>
    </row>
    <row r="556" spans="1:6">
      <c r="A556">
        <v>8315003</v>
      </c>
      <c r="B556" t="s">
        <v>772</v>
      </c>
      <c r="C556" s="265">
        <v>45291</v>
      </c>
      <c r="D556">
        <v>1508</v>
      </c>
      <c r="F556" s="405">
        <v>1501</v>
      </c>
    </row>
    <row r="557" spans="1:6">
      <c r="A557">
        <v>8315004</v>
      </c>
      <c r="B557" t="s">
        <v>773</v>
      </c>
      <c r="C557" s="265">
        <v>45291</v>
      </c>
      <c r="D557">
        <v>2826</v>
      </c>
      <c r="F557" s="405">
        <v>2797</v>
      </c>
    </row>
    <row r="558" spans="1:6">
      <c r="A558">
        <v>8315006</v>
      </c>
      <c r="B558" t="s">
        <v>774</v>
      </c>
      <c r="C558" s="265">
        <v>45291</v>
      </c>
      <c r="D558">
        <v>21791</v>
      </c>
      <c r="F558" s="405">
        <v>21755</v>
      </c>
    </row>
    <row r="559" spans="1:6">
      <c r="A559">
        <v>8315007</v>
      </c>
      <c r="B559" t="s">
        <v>775</v>
      </c>
      <c r="C559" s="265">
        <v>45291</v>
      </c>
      <c r="D559">
        <v>4628</v>
      </c>
      <c r="F559" s="405">
        <v>4629</v>
      </c>
    </row>
    <row r="560" spans="1:6">
      <c r="A560">
        <v>8315008</v>
      </c>
      <c r="B560" t="s">
        <v>776</v>
      </c>
      <c r="C560" s="265">
        <v>45291</v>
      </c>
      <c r="D560">
        <v>2435</v>
      </c>
      <c r="F560" s="405">
        <v>2485</v>
      </c>
    </row>
    <row r="561" spans="1:6">
      <c r="A561">
        <v>8315013</v>
      </c>
      <c r="B561" t="s">
        <v>777</v>
      </c>
      <c r="C561" s="265">
        <v>45291</v>
      </c>
      <c r="D561">
        <v>5576</v>
      </c>
      <c r="F561" s="405">
        <v>5544</v>
      </c>
    </row>
    <row r="562" spans="1:6">
      <c r="A562">
        <v>8315014</v>
      </c>
      <c r="B562" t="s">
        <v>778</v>
      </c>
      <c r="C562" s="265">
        <v>45291</v>
      </c>
      <c r="D562">
        <v>2318</v>
      </c>
      <c r="F562" s="405">
        <v>2324</v>
      </c>
    </row>
    <row r="563" spans="1:6">
      <c r="A563">
        <v>8315015</v>
      </c>
      <c r="B563" t="s">
        <v>779</v>
      </c>
      <c r="C563" s="265">
        <v>45291</v>
      </c>
      <c r="D563">
        <v>16222</v>
      </c>
      <c r="F563" s="405">
        <v>16487</v>
      </c>
    </row>
    <row r="564" spans="1:6">
      <c r="A564">
        <v>8315016</v>
      </c>
      <c r="B564" t="s">
        <v>780</v>
      </c>
      <c r="C564" s="265">
        <v>45291</v>
      </c>
      <c r="D564">
        <v>1814</v>
      </c>
      <c r="F564" s="405">
        <v>1850</v>
      </c>
    </row>
    <row r="565" spans="1:6">
      <c r="A565">
        <v>8315020</v>
      </c>
      <c r="B565" t="s">
        <v>781</v>
      </c>
      <c r="C565" s="265">
        <v>45291</v>
      </c>
      <c r="D565">
        <v>3156</v>
      </c>
      <c r="F565" s="405">
        <v>3144</v>
      </c>
    </row>
    <row r="566" spans="1:6">
      <c r="A566">
        <v>8315022</v>
      </c>
      <c r="B566" t="s">
        <v>782</v>
      </c>
      <c r="C566" s="265">
        <v>45291</v>
      </c>
      <c r="D566">
        <v>4428</v>
      </c>
      <c r="F566" s="405">
        <v>4449</v>
      </c>
    </row>
    <row r="567" spans="1:6">
      <c r="A567">
        <v>8315028</v>
      </c>
      <c r="B567" t="s">
        <v>783</v>
      </c>
      <c r="C567" s="265">
        <v>45291</v>
      </c>
      <c r="D567">
        <v>2834</v>
      </c>
      <c r="F567" s="405">
        <v>2859</v>
      </c>
    </row>
    <row r="568" spans="1:6">
      <c r="A568">
        <v>8315030</v>
      </c>
      <c r="B568" t="s">
        <v>784</v>
      </c>
      <c r="C568" s="265">
        <v>45291</v>
      </c>
      <c r="D568">
        <v>3767</v>
      </c>
      <c r="F568" s="405">
        <v>3780</v>
      </c>
    </row>
    <row r="569" spans="1:6">
      <c r="A569">
        <v>8315031</v>
      </c>
      <c r="B569" t="s">
        <v>785</v>
      </c>
      <c r="C569" s="265">
        <v>45291</v>
      </c>
      <c r="D569">
        <v>2158</v>
      </c>
      <c r="F569" s="405">
        <v>2138</v>
      </c>
    </row>
    <row r="570" spans="1:6">
      <c r="A570">
        <v>8315033</v>
      </c>
      <c r="B570" t="s">
        <v>786</v>
      </c>
      <c r="C570" s="265">
        <v>45291</v>
      </c>
      <c r="D570">
        <v>2442</v>
      </c>
      <c r="F570" s="405">
        <v>2464</v>
      </c>
    </row>
    <row r="571" spans="1:6">
      <c r="A571">
        <v>8315037</v>
      </c>
      <c r="B571" t="s">
        <v>787</v>
      </c>
      <c r="C571" s="265">
        <v>45291</v>
      </c>
      <c r="D571">
        <v>1959</v>
      </c>
      <c r="F571" s="405">
        <v>1956</v>
      </c>
    </row>
    <row r="572" spans="1:6">
      <c r="A572">
        <v>8315039</v>
      </c>
      <c r="B572" t="s">
        <v>788</v>
      </c>
      <c r="C572" s="265">
        <v>45291</v>
      </c>
      <c r="D572">
        <v>2038</v>
      </c>
      <c r="F572" s="405">
        <v>2035</v>
      </c>
    </row>
    <row r="573" spans="1:6">
      <c r="A573">
        <v>8315041</v>
      </c>
      <c r="B573" t="s">
        <v>789</v>
      </c>
      <c r="C573" s="265">
        <v>45291</v>
      </c>
      <c r="D573">
        <v>3222</v>
      </c>
      <c r="F573" s="405">
        <v>3225</v>
      </c>
    </row>
    <row r="574" spans="1:6">
      <c r="A574">
        <v>8315043</v>
      </c>
      <c r="B574" t="s">
        <v>790</v>
      </c>
      <c r="C574" s="265">
        <v>45291</v>
      </c>
      <c r="D574">
        <v>3084</v>
      </c>
      <c r="F574" s="405">
        <v>3156</v>
      </c>
    </row>
    <row r="575" spans="1:6">
      <c r="A575">
        <v>8315047</v>
      </c>
      <c r="B575" t="s">
        <v>791</v>
      </c>
      <c r="C575" s="265">
        <v>45291</v>
      </c>
      <c r="D575">
        <v>12120</v>
      </c>
      <c r="F575" s="405">
        <v>12168</v>
      </c>
    </row>
    <row r="576" spans="1:6">
      <c r="A576">
        <v>8315048</v>
      </c>
      <c r="B576" t="s">
        <v>792</v>
      </c>
      <c r="C576" s="265">
        <v>45291</v>
      </c>
      <c r="D576">
        <v>4940</v>
      </c>
      <c r="F576" s="405">
        <v>4887</v>
      </c>
    </row>
    <row r="577" spans="1:6">
      <c r="A577">
        <v>8315050</v>
      </c>
      <c r="B577" t="s">
        <v>793</v>
      </c>
      <c r="C577" s="265">
        <v>45291</v>
      </c>
      <c r="D577">
        <v>6452</v>
      </c>
      <c r="F577" s="405">
        <v>6577</v>
      </c>
    </row>
    <row r="578" spans="1:6">
      <c r="A578">
        <v>8315051</v>
      </c>
      <c r="B578" t="s">
        <v>794</v>
      </c>
      <c r="C578" s="265">
        <v>45291</v>
      </c>
      <c r="D578">
        <v>1149</v>
      </c>
      <c r="F578" s="405">
        <v>1159</v>
      </c>
    </row>
    <row r="579" spans="1:6">
      <c r="A579">
        <v>8315052</v>
      </c>
      <c r="B579" t="s">
        <v>795</v>
      </c>
      <c r="C579" s="265">
        <v>45291</v>
      </c>
      <c r="D579">
        <v>2494</v>
      </c>
      <c r="F579" s="405">
        <v>2510</v>
      </c>
    </row>
    <row r="580" spans="1:6">
      <c r="A580">
        <v>8315056</v>
      </c>
      <c r="B580" t="s">
        <v>796</v>
      </c>
      <c r="C580" s="265">
        <v>45291</v>
      </c>
      <c r="D580">
        <v>1199</v>
      </c>
      <c r="F580" s="405">
        <v>1204</v>
      </c>
    </row>
    <row r="581" spans="1:6">
      <c r="A581">
        <v>8315059</v>
      </c>
      <c r="B581" t="s">
        <v>797</v>
      </c>
      <c r="C581" s="265">
        <v>45291</v>
      </c>
      <c r="D581">
        <v>6303</v>
      </c>
      <c r="F581" s="405">
        <v>6308</v>
      </c>
    </row>
    <row r="582" spans="1:6">
      <c r="A582">
        <v>8315064</v>
      </c>
      <c r="B582" t="s">
        <v>798</v>
      </c>
      <c r="C582" s="265">
        <v>45291</v>
      </c>
      <c r="D582">
        <v>10193</v>
      </c>
      <c r="F582" s="405">
        <v>10266</v>
      </c>
    </row>
    <row r="583" spans="1:6">
      <c r="A583">
        <v>8315068</v>
      </c>
      <c r="B583" t="s">
        <v>799</v>
      </c>
      <c r="C583" s="265">
        <v>45291</v>
      </c>
      <c r="D583">
        <v>5206</v>
      </c>
      <c r="F583" s="405">
        <v>5201</v>
      </c>
    </row>
    <row r="584" spans="1:6">
      <c r="A584">
        <v>8315070</v>
      </c>
      <c r="B584" t="s">
        <v>800</v>
      </c>
      <c r="C584" s="265">
        <v>45291</v>
      </c>
      <c r="D584">
        <v>7769</v>
      </c>
      <c r="F584" s="405">
        <v>7692</v>
      </c>
    </row>
    <row r="585" spans="1:6">
      <c r="A585">
        <v>8315072</v>
      </c>
      <c r="B585" t="s">
        <v>801</v>
      </c>
      <c r="C585" s="265">
        <v>45291</v>
      </c>
      <c r="D585">
        <v>2660</v>
      </c>
      <c r="F585" s="405">
        <v>2668</v>
      </c>
    </row>
    <row r="586" spans="1:6">
      <c r="A586">
        <v>8315073</v>
      </c>
      <c r="B586" t="s">
        <v>802</v>
      </c>
      <c r="C586" s="265">
        <v>45291</v>
      </c>
      <c r="D586">
        <v>5622</v>
      </c>
      <c r="F586" s="405">
        <v>5584</v>
      </c>
    </row>
    <row r="587" spans="1:6">
      <c r="A587">
        <v>8315074</v>
      </c>
      <c r="B587" t="s">
        <v>803</v>
      </c>
      <c r="C587" s="265">
        <v>45291</v>
      </c>
      <c r="D587">
        <v>19988</v>
      </c>
      <c r="F587" s="405">
        <v>20097</v>
      </c>
    </row>
    <row r="588" spans="1:6">
      <c r="A588">
        <v>8315076</v>
      </c>
      <c r="B588" t="s">
        <v>804</v>
      </c>
      <c r="C588" s="265">
        <v>45291</v>
      </c>
      <c r="D588">
        <v>12732</v>
      </c>
      <c r="F588" s="405">
        <v>12690</v>
      </c>
    </row>
    <row r="589" spans="1:6">
      <c r="A589">
        <v>8315084</v>
      </c>
      <c r="B589" t="s">
        <v>805</v>
      </c>
      <c r="C589" s="265">
        <v>45291</v>
      </c>
      <c r="D589">
        <v>2832</v>
      </c>
      <c r="F589" s="405">
        <v>2773</v>
      </c>
    </row>
    <row r="590" spans="1:6">
      <c r="A590">
        <v>8315089</v>
      </c>
      <c r="B590" t="s">
        <v>806</v>
      </c>
      <c r="C590" s="265">
        <v>45291</v>
      </c>
      <c r="D590">
        <v>2557</v>
      </c>
      <c r="F590" s="405">
        <v>2604</v>
      </c>
    </row>
    <row r="591" spans="1:6">
      <c r="A591">
        <v>8315094</v>
      </c>
      <c r="B591" t="s">
        <v>807</v>
      </c>
      <c r="C591" s="265">
        <v>45291</v>
      </c>
      <c r="D591">
        <v>1998</v>
      </c>
      <c r="F591" s="405">
        <v>1993</v>
      </c>
    </row>
    <row r="592" spans="1:6">
      <c r="A592">
        <v>8315095</v>
      </c>
      <c r="B592" t="s">
        <v>808</v>
      </c>
      <c r="C592" s="265">
        <v>45291</v>
      </c>
      <c r="D592">
        <v>2707</v>
      </c>
      <c r="F592" s="405">
        <v>2727</v>
      </c>
    </row>
    <row r="593" spans="1:6">
      <c r="A593">
        <v>8315098</v>
      </c>
      <c r="B593" t="s">
        <v>809</v>
      </c>
      <c r="C593" s="265">
        <v>45291</v>
      </c>
      <c r="D593">
        <v>6800</v>
      </c>
      <c r="F593" s="405">
        <v>6937</v>
      </c>
    </row>
    <row r="594" spans="1:6">
      <c r="A594">
        <v>8315102</v>
      </c>
      <c r="B594" t="s">
        <v>810</v>
      </c>
      <c r="C594" s="265">
        <v>45291</v>
      </c>
      <c r="D594">
        <v>2576</v>
      </c>
      <c r="F594" s="405">
        <v>2577</v>
      </c>
    </row>
    <row r="595" spans="1:6">
      <c r="A595">
        <v>8315107</v>
      </c>
      <c r="B595" t="s">
        <v>811</v>
      </c>
      <c r="C595" s="265">
        <v>45291</v>
      </c>
      <c r="D595">
        <v>1270</v>
      </c>
      <c r="F595" s="405">
        <v>1271</v>
      </c>
    </row>
    <row r="596" spans="1:6">
      <c r="A596">
        <v>8315108</v>
      </c>
      <c r="B596" t="s">
        <v>812</v>
      </c>
      <c r="C596" s="265">
        <v>45291</v>
      </c>
      <c r="D596">
        <v>8500</v>
      </c>
      <c r="F596" s="405">
        <v>8459</v>
      </c>
    </row>
    <row r="597" spans="1:6">
      <c r="A597">
        <v>8315109</v>
      </c>
      <c r="B597" t="s">
        <v>813</v>
      </c>
      <c r="C597" s="265">
        <v>45291</v>
      </c>
      <c r="D597">
        <v>4433</v>
      </c>
      <c r="F597" s="405">
        <v>4413</v>
      </c>
    </row>
    <row r="598" spans="1:6">
      <c r="A598">
        <v>8315111</v>
      </c>
      <c r="B598" t="s">
        <v>814</v>
      </c>
      <c r="C598" s="265">
        <v>45291</v>
      </c>
      <c r="D598">
        <v>2721</v>
      </c>
      <c r="F598" s="405">
        <v>2794</v>
      </c>
    </row>
    <row r="599" spans="1:6">
      <c r="A599">
        <v>8315113</v>
      </c>
      <c r="B599" t="s">
        <v>815</v>
      </c>
      <c r="C599" s="265">
        <v>45291</v>
      </c>
      <c r="D599">
        <v>12869</v>
      </c>
      <c r="F599" s="405">
        <v>12797</v>
      </c>
    </row>
    <row r="600" spans="1:6">
      <c r="A600">
        <v>8315115</v>
      </c>
      <c r="B600" t="s">
        <v>816</v>
      </c>
      <c r="C600" s="265">
        <v>45291</v>
      </c>
      <c r="D600">
        <v>5751</v>
      </c>
      <c r="F600" s="405">
        <v>5755</v>
      </c>
    </row>
    <row r="601" spans="1:6">
      <c r="A601">
        <v>8315125</v>
      </c>
      <c r="B601" t="s">
        <v>817</v>
      </c>
      <c r="C601" s="265">
        <v>45291</v>
      </c>
      <c r="D601">
        <v>1475</v>
      </c>
      <c r="F601" s="405">
        <v>1470</v>
      </c>
    </row>
    <row r="602" spans="1:6">
      <c r="A602">
        <v>8315130</v>
      </c>
      <c r="B602" t="s">
        <v>818</v>
      </c>
      <c r="C602" s="265">
        <v>45291</v>
      </c>
      <c r="D602">
        <v>5065</v>
      </c>
      <c r="F602" s="405">
        <v>5043</v>
      </c>
    </row>
    <row r="603" spans="1:6">
      <c r="A603">
        <v>8315131</v>
      </c>
      <c r="B603" t="s">
        <v>819</v>
      </c>
      <c r="C603" s="265">
        <v>45291</v>
      </c>
      <c r="D603">
        <v>7850</v>
      </c>
      <c r="F603" s="405">
        <v>7813</v>
      </c>
    </row>
    <row r="604" spans="1:6">
      <c r="A604">
        <v>8315132</v>
      </c>
      <c r="B604" t="s">
        <v>820</v>
      </c>
      <c r="C604" s="265">
        <v>45291</v>
      </c>
      <c r="D604">
        <v>9292</v>
      </c>
      <c r="F604" s="405">
        <v>9309</v>
      </c>
    </row>
    <row r="605" spans="1:6">
      <c r="A605">
        <v>8315133</v>
      </c>
      <c r="B605" t="s">
        <v>821</v>
      </c>
      <c r="C605" s="265">
        <v>45291</v>
      </c>
      <c r="D605">
        <v>6248</v>
      </c>
      <c r="F605" s="405">
        <v>6234</v>
      </c>
    </row>
    <row r="606" spans="1:6">
      <c r="A606">
        <v>8316002</v>
      </c>
      <c r="B606" t="s">
        <v>822</v>
      </c>
      <c r="C606" s="265">
        <v>45291</v>
      </c>
      <c r="D606">
        <v>4525</v>
      </c>
      <c r="F606" s="405">
        <v>4538</v>
      </c>
    </row>
    <row r="607" spans="1:6">
      <c r="A607">
        <v>8316003</v>
      </c>
      <c r="B607" t="s">
        <v>823</v>
      </c>
      <c r="C607" s="265">
        <v>45291</v>
      </c>
      <c r="D607">
        <v>1746</v>
      </c>
      <c r="F607" s="405">
        <v>1751</v>
      </c>
    </row>
    <row r="608" spans="1:6">
      <c r="A608">
        <v>8316009</v>
      </c>
      <c r="B608" t="s">
        <v>824</v>
      </c>
      <c r="C608" s="265">
        <v>45291</v>
      </c>
      <c r="D608">
        <v>13682</v>
      </c>
      <c r="F608" s="405">
        <v>13720</v>
      </c>
    </row>
    <row r="609" spans="1:6">
      <c r="A609">
        <v>8316010</v>
      </c>
      <c r="B609" t="s">
        <v>825</v>
      </c>
      <c r="C609" s="265">
        <v>45291</v>
      </c>
      <c r="D609">
        <v>7546</v>
      </c>
      <c r="F609" s="405">
        <v>7515</v>
      </c>
    </row>
    <row r="610" spans="1:6">
      <c r="A610">
        <v>8316011</v>
      </c>
      <c r="B610" t="s">
        <v>826</v>
      </c>
      <c r="C610" s="265">
        <v>45291</v>
      </c>
      <c r="D610">
        <v>29516</v>
      </c>
      <c r="F610" s="405">
        <v>29502</v>
      </c>
    </row>
    <row r="611" spans="1:6">
      <c r="A611">
        <v>8316012</v>
      </c>
      <c r="B611" t="s">
        <v>827</v>
      </c>
      <c r="C611" s="265">
        <v>45291</v>
      </c>
      <c r="D611">
        <v>10351</v>
      </c>
      <c r="F611" s="405">
        <v>10381</v>
      </c>
    </row>
    <row r="612" spans="1:6">
      <c r="A612">
        <v>8316013</v>
      </c>
      <c r="B612" t="s">
        <v>828</v>
      </c>
      <c r="C612" s="265">
        <v>45291</v>
      </c>
      <c r="D612">
        <v>1401</v>
      </c>
      <c r="F612" s="405">
        <v>1409</v>
      </c>
    </row>
    <row r="613" spans="1:6">
      <c r="A613">
        <v>8316014</v>
      </c>
      <c r="B613" t="s">
        <v>829</v>
      </c>
      <c r="C613" s="265">
        <v>45291</v>
      </c>
      <c r="D613">
        <v>4591</v>
      </c>
      <c r="F613" s="405">
        <v>4599</v>
      </c>
    </row>
    <row r="614" spans="1:6">
      <c r="A614">
        <v>8316017</v>
      </c>
      <c r="B614" t="s">
        <v>830</v>
      </c>
      <c r="C614" s="265">
        <v>45291</v>
      </c>
      <c r="D614">
        <v>10786</v>
      </c>
      <c r="F614" s="405">
        <v>10783</v>
      </c>
    </row>
    <row r="615" spans="1:6">
      <c r="A615">
        <v>8316020</v>
      </c>
      <c r="B615" t="s">
        <v>831</v>
      </c>
      <c r="C615" s="265">
        <v>45291</v>
      </c>
      <c r="D615">
        <v>10804</v>
      </c>
      <c r="F615" s="405">
        <v>10748</v>
      </c>
    </row>
    <row r="616" spans="1:6">
      <c r="A616">
        <v>8316024</v>
      </c>
      <c r="B616" t="s">
        <v>832</v>
      </c>
      <c r="C616" s="265">
        <v>45291</v>
      </c>
      <c r="D616">
        <v>3411</v>
      </c>
      <c r="F616" s="405">
        <v>3467</v>
      </c>
    </row>
    <row r="617" spans="1:6">
      <c r="A617">
        <v>8316036</v>
      </c>
      <c r="B617" t="s">
        <v>833</v>
      </c>
      <c r="C617" s="265">
        <v>45291</v>
      </c>
      <c r="D617">
        <v>2922</v>
      </c>
      <c r="F617" s="405">
        <v>2986</v>
      </c>
    </row>
    <row r="618" spans="1:6">
      <c r="A618">
        <v>8316037</v>
      </c>
      <c r="B618" t="s">
        <v>834</v>
      </c>
      <c r="C618" s="265">
        <v>45291</v>
      </c>
      <c r="D618">
        <v>4041</v>
      </c>
      <c r="F618" s="405">
        <v>4051</v>
      </c>
    </row>
    <row r="619" spans="1:6">
      <c r="A619">
        <v>8316038</v>
      </c>
      <c r="B619" t="s">
        <v>835</v>
      </c>
      <c r="C619" s="265">
        <v>45291</v>
      </c>
      <c r="D619">
        <v>3461</v>
      </c>
      <c r="F619" s="405">
        <v>3481</v>
      </c>
    </row>
    <row r="620" spans="1:6">
      <c r="A620">
        <v>8316039</v>
      </c>
      <c r="B620" t="s">
        <v>836</v>
      </c>
      <c r="C620" s="265">
        <v>45291</v>
      </c>
      <c r="D620">
        <v>3517</v>
      </c>
      <c r="F620" s="405">
        <v>3568</v>
      </c>
    </row>
    <row r="621" spans="1:6">
      <c r="A621">
        <v>8316042</v>
      </c>
      <c r="B621" t="s">
        <v>837</v>
      </c>
      <c r="C621" s="265">
        <v>45291</v>
      </c>
      <c r="D621">
        <v>2946</v>
      </c>
      <c r="F621" s="405">
        <v>2936</v>
      </c>
    </row>
    <row r="622" spans="1:6">
      <c r="A622">
        <v>8316043</v>
      </c>
      <c r="B622" t="s">
        <v>838</v>
      </c>
      <c r="C622" s="265">
        <v>45291</v>
      </c>
      <c r="D622">
        <v>11800</v>
      </c>
      <c r="F622" s="405">
        <v>11884</v>
      </c>
    </row>
    <row r="623" spans="1:6">
      <c r="A623">
        <v>8316045</v>
      </c>
      <c r="B623" t="s">
        <v>839</v>
      </c>
      <c r="C623" s="265">
        <v>45291</v>
      </c>
      <c r="D623">
        <v>3170</v>
      </c>
      <c r="F623" s="405">
        <v>3196</v>
      </c>
    </row>
    <row r="624" spans="1:6">
      <c r="A624">
        <v>8316049</v>
      </c>
      <c r="B624" t="s">
        <v>840</v>
      </c>
      <c r="C624" s="265">
        <v>45291</v>
      </c>
      <c r="D624">
        <v>2198</v>
      </c>
      <c r="F624" s="405">
        <v>2243</v>
      </c>
    </row>
    <row r="625" spans="1:6">
      <c r="A625">
        <v>8316051</v>
      </c>
      <c r="B625" t="s">
        <v>841</v>
      </c>
      <c r="C625" s="265">
        <v>45291</v>
      </c>
      <c r="D625">
        <v>4013</v>
      </c>
      <c r="F625" s="405">
        <v>4050</v>
      </c>
    </row>
    <row r="626" spans="1:6">
      <c r="A626">
        <v>8316053</v>
      </c>
      <c r="B626" t="s">
        <v>842</v>
      </c>
      <c r="C626" s="265">
        <v>45291</v>
      </c>
      <c r="D626">
        <v>4327</v>
      </c>
      <c r="F626" s="405">
        <v>4333</v>
      </c>
    </row>
    <row r="627" spans="1:6">
      <c r="A627">
        <v>8316054</v>
      </c>
      <c r="B627" t="s">
        <v>843</v>
      </c>
      <c r="C627" s="265">
        <v>45291</v>
      </c>
      <c r="D627">
        <v>4240</v>
      </c>
      <c r="F627" s="405">
        <v>4243</v>
      </c>
    </row>
    <row r="628" spans="1:6">
      <c r="A628">
        <v>8316055</v>
      </c>
      <c r="B628" t="s">
        <v>844</v>
      </c>
      <c r="C628" s="265">
        <v>45291</v>
      </c>
      <c r="D628">
        <v>2971</v>
      </c>
      <c r="F628" s="405">
        <v>2893</v>
      </c>
    </row>
    <row r="629" spans="1:6">
      <c r="A629">
        <v>8316056</v>
      </c>
      <c r="B629" t="s">
        <v>845</v>
      </c>
      <c r="C629" s="265">
        <v>45291</v>
      </c>
      <c r="D629">
        <v>21505</v>
      </c>
      <c r="F629" s="405">
        <v>21510</v>
      </c>
    </row>
    <row r="630" spans="1:6">
      <c r="A630">
        <v>8317001</v>
      </c>
      <c r="B630" t="s">
        <v>846</v>
      </c>
      <c r="C630" s="265">
        <v>45291</v>
      </c>
      <c r="D630">
        <v>26375</v>
      </c>
      <c r="F630" s="405">
        <v>26733</v>
      </c>
    </row>
    <row r="631" spans="1:6">
      <c r="A631">
        <v>8317005</v>
      </c>
      <c r="B631" t="s">
        <v>847</v>
      </c>
      <c r="C631" s="265">
        <v>45291</v>
      </c>
      <c r="D631">
        <v>10353</v>
      </c>
      <c r="F631" s="405">
        <v>10374</v>
      </c>
    </row>
    <row r="632" spans="1:6">
      <c r="A632">
        <v>8317008</v>
      </c>
      <c r="B632" t="s">
        <v>848</v>
      </c>
      <c r="C632" s="265">
        <v>45291</v>
      </c>
      <c r="D632">
        <v>2590</v>
      </c>
      <c r="F632" s="405">
        <v>2583</v>
      </c>
    </row>
    <row r="633" spans="1:6">
      <c r="A633">
        <v>8317009</v>
      </c>
      <c r="B633" t="s">
        <v>849</v>
      </c>
      <c r="C633" s="265">
        <v>45291</v>
      </c>
      <c r="D633">
        <v>2543</v>
      </c>
      <c r="F633" s="405">
        <v>2539</v>
      </c>
    </row>
    <row r="634" spans="1:6">
      <c r="A634">
        <v>8317011</v>
      </c>
      <c r="B634" t="s">
        <v>850</v>
      </c>
      <c r="C634" s="265">
        <v>45291</v>
      </c>
      <c r="D634">
        <v>3778</v>
      </c>
      <c r="F634" s="405">
        <v>3799</v>
      </c>
    </row>
    <row r="635" spans="1:6">
      <c r="A635">
        <v>8317021</v>
      </c>
      <c r="B635" t="s">
        <v>851</v>
      </c>
      <c r="C635" s="265">
        <v>45291</v>
      </c>
      <c r="D635">
        <v>4090</v>
      </c>
      <c r="F635" s="405">
        <v>4123</v>
      </c>
    </row>
    <row r="636" spans="1:6">
      <c r="A636">
        <v>8317026</v>
      </c>
      <c r="B636" t="s">
        <v>852</v>
      </c>
      <c r="C636" s="265">
        <v>45291</v>
      </c>
      <c r="D636">
        <v>13632</v>
      </c>
      <c r="F636" s="405">
        <v>13722</v>
      </c>
    </row>
    <row r="637" spans="1:6">
      <c r="A637">
        <v>8317029</v>
      </c>
      <c r="B637" t="s">
        <v>853</v>
      </c>
      <c r="C637" s="265">
        <v>45291</v>
      </c>
      <c r="D637">
        <v>1691</v>
      </c>
      <c r="F637" s="405">
        <v>1704</v>
      </c>
    </row>
    <row r="638" spans="1:6">
      <c r="A638">
        <v>8317031</v>
      </c>
      <c r="B638" t="s">
        <v>854</v>
      </c>
      <c r="C638" s="265">
        <v>45291</v>
      </c>
      <c r="D638">
        <v>13903</v>
      </c>
      <c r="F638" s="405">
        <v>13858</v>
      </c>
    </row>
    <row r="639" spans="1:6">
      <c r="A639">
        <v>8317034</v>
      </c>
      <c r="B639" t="s">
        <v>855</v>
      </c>
      <c r="C639" s="265">
        <v>45291</v>
      </c>
      <c r="D639">
        <v>11090</v>
      </c>
      <c r="F639" s="405">
        <v>11081</v>
      </c>
    </row>
    <row r="640" spans="1:6">
      <c r="A640">
        <v>8317039</v>
      </c>
      <c r="B640" t="s">
        <v>856</v>
      </c>
      <c r="C640" s="265">
        <v>45291</v>
      </c>
      <c r="D640">
        <v>2301</v>
      </c>
      <c r="F640" s="405">
        <v>2279</v>
      </c>
    </row>
    <row r="641" spans="1:6">
      <c r="A641">
        <v>8317040</v>
      </c>
      <c r="B641" t="s">
        <v>857</v>
      </c>
      <c r="C641" s="265">
        <v>45291</v>
      </c>
      <c r="D641">
        <v>7231</v>
      </c>
      <c r="F641" s="405">
        <v>7190</v>
      </c>
    </row>
    <row r="642" spans="1:6">
      <c r="A642">
        <v>8317041</v>
      </c>
      <c r="B642" t="s">
        <v>858</v>
      </c>
      <c r="C642" s="265">
        <v>45291</v>
      </c>
      <c r="D642">
        <v>5785</v>
      </c>
      <c r="F642" s="405">
        <v>5851</v>
      </c>
    </row>
    <row r="643" spans="1:6">
      <c r="A643">
        <v>8317046</v>
      </c>
      <c r="B643" t="s">
        <v>859</v>
      </c>
      <c r="C643" s="265">
        <v>45291</v>
      </c>
      <c r="D643">
        <v>1791</v>
      </c>
      <c r="F643" s="405">
        <v>1789</v>
      </c>
    </row>
    <row r="644" spans="1:6">
      <c r="A644">
        <v>8317047</v>
      </c>
      <c r="B644" t="s">
        <v>860</v>
      </c>
      <c r="C644" s="265">
        <v>45291</v>
      </c>
      <c r="D644">
        <v>8212</v>
      </c>
      <c r="F644" s="405">
        <v>8186</v>
      </c>
    </row>
    <row r="645" spans="1:6">
      <c r="A645">
        <v>8317051</v>
      </c>
      <c r="B645" t="s">
        <v>861</v>
      </c>
      <c r="C645" s="265">
        <v>45291</v>
      </c>
      <c r="D645">
        <v>4158</v>
      </c>
      <c r="F645" s="405">
        <v>4154</v>
      </c>
    </row>
    <row r="646" spans="1:6">
      <c r="A646">
        <v>8317056</v>
      </c>
      <c r="B646" t="s">
        <v>862</v>
      </c>
      <c r="C646" s="265">
        <v>45291</v>
      </c>
      <c r="D646">
        <v>6334</v>
      </c>
      <c r="F646" s="405">
        <v>6324</v>
      </c>
    </row>
    <row r="647" spans="1:6">
      <c r="A647">
        <v>8317057</v>
      </c>
      <c r="B647" t="s">
        <v>863</v>
      </c>
      <c r="C647" s="265">
        <v>45291</v>
      </c>
      <c r="D647">
        <v>39458</v>
      </c>
      <c r="F647" s="405">
        <v>39584</v>
      </c>
    </row>
    <row r="648" spans="1:6">
      <c r="A648">
        <v>8317059</v>
      </c>
      <c r="B648" t="s">
        <v>864</v>
      </c>
      <c r="C648" s="265">
        <v>45291</v>
      </c>
      <c r="D648">
        <v>5522</v>
      </c>
      <c r="F648" s="405">
        <v>5559</v>
      </c>
    </row>
    <row r="649" spans="1:6">
      <c r="A649">
        <v>8317065</v>
      </c>
      <c r="B649" t="s">
        <v>865</v>
      </c>
      <c r="C649" s="265">
        <v>45291</v>
      </c>
      <c r="D649">
        <v>50018</v>
      </c>
      <c r="F649" s="405">
        <v>50775</v>
      </c>
    </row>
    <row r="650" spans="1:6">
      <c r="A650">
        <v>8317067</v>
      </c>
      <c r="B650" t="s">
        <v>866</v>
      </c>
      <c r="C650" s="265">
        <v>45291</v>
      </c>
      <c r="D650">
        <v>1980</v>
      </c>
      <c r="F650" s="405">
        <v>1991</v>
      </c>
    </row>
    <row r="651" spans="1:6">
      <c r="A651">
        <v>8317068</v>
      </c>
      <c r="B651" t="s">
        <v>867</v>
      </c>
      <c r="C651" s="265">
        <v>45291</v>
      </c>
      <c r="D651">
        <v>4029</v>
      </c>
      <c r="F651" s="405">
        <v>4021</v>
      </c>
    </row>
    <row r="652" spans="1:6">
      <c r="A652">
        <v>8317073</v>
      </c>
      <c r="B652" t="s">
        <v>868</v>
      </c>
      <c r="C652" s="265">
        <v>45291</v>
      </c>
      <c r="D652">
        <v>5229</v>
      </c>
      <c r="F652" s="405">
        <v>5254</v>
      </c>
    </row>
    <row r="653" spans="1:6">
      <c r="A653">
        <v>8317075</v>
      </c>
      <c r="B653" t="s">
        <v>869</v>
      </c>
      <c r="C653" s="265">
        <v>45291</v>
      </c>
      <c r="D653">
        <v>4132</v>
      </c>
      <c r="F653" s="405">
        <v>4149</v>
      </c>
    </row>
    <row r="654" spans="1:6">
      <c r="A654">
        <v>8317078</v>
      </c>
      <c r="B654" t="s">
        <v>870</v>
      </c>
      <c r="C654" s="265">
        <v>45291</v>
      </c>
      <c r="D654">
        <v>1650</v>
      </c>
      <c r="F654" s="405">
        <v>1629</v>
      </c>
    </row>
    <row r="655" spans="1:6">
      <c r="A655">
        <v>8317085</v>
      </c>
      <c r="B655" t="s">
        <v>871</v>
      </c>
      <c r="C655" s="265">
        <v>45291</v>
      </c>
      <c r="D655">
        <v>1976</v>
      </c>
      <c r="F655" s="405">
        <v>1980</v>
      </c>
    </row>
    <row r="656" spans="1:6">
      <c r="A656">
        <v>8317088</v>
      </c>
      <c r="B656" t="s">
        <v>872</v>
      </c>
      <c r="C656" s="265">
        <v>45291</v>
      </c>
      <c r="D656">
        <v>2418</v>
      </c>
      <c r="F656" s="405">
        <v>2397</v>
      </c>
    </row>
    <row r="657" spans="1:6">
      <c r="A657">
        <v>8317089</v>
      </c>
      <c r="B657" t="s">
        <v>873</v>
      </c>
      <c r="C657" s="265">
        <v>45291</v>
      </c>
      <c r="D657">
        <v>19898</v>
      </c>
      <c r="F657" s="405">
        <v>19847</v>
      </c>
    </row>
    <row r="658" spans="1:6">
      <c r="A658">
        <v>8317093</v>
      </c>
      <c r="B658" t="s">
        <v>874</v>
      </c>
      <c r="C658" s="265">
        <v>45291</v>
      </c>
      <c r="D658">
        <v>2532</v>
      </c>
      <c r="F658" s="405">
        <v>2527</v>
      </c>
    </row>
    <row r="659" spans="1:6">
      <c r="A659">
        <v>8317096</v>
      </c>
      <c r="B659" t="s">
        <v>875</v>
      </c>
      <c r="C659" s="265">
        <v>45291</v>
      </c>
      <c r="D659">
        <v>63110</v>
      </c>
      <c r="F659" s="405">
        <v>62993</v>
      </c>
    </row>
    <row r="660" spans="1:6">
      <c r="A660">
        <v>8317097</v>
      </c>
      <c r="B660" t="s">
        <v>876</v>
      </c>
      <c r="C660" s="265">
        <v>45291</v>
      </c>
      <c r="D660">
        <v>3354</v>
      </c>
      <c r="F660" s="405">
        <v>3368</v>
      </c>
    </row>
    <row r="661" spans="1:6">
      <c r="A661">
        <v>8317098</v>
      </c>
      <c r="B661" t="s">
        <v>877</v>
      </c>
      <c r="C661" s="265">
        <v>45291</v>
      </c>
      <c r="D661">
        <v>4866</v>
      </c>
      <c r="F661" s="405">
        <v>4815</v>
      </c>
    </row>
    <row r="662" spans="1:6">
      <c r="A662">
        <v>8317100</v>
      </c>
      <c r="B662" t="s">
        <v>878</v>
      </c>
      <c r="C662" s="265">
        <v>45291</v>
      </c>
      <c r="D662">
        <v>3478</v>
      </c>
      <c r="F662" s="405">
        <v>3553</v>
      </c>
    </row>
    <row r="663" spans="1:6">
      <c r="A663">
        <v>8317102</v>
      </c>
      <c r="B663" t="s">
        <v>879</v>
      </c>
      <c r="C663" s="265">
        <v>45291</v>
      </c>
      <c r="D663">
        <v>3056</v>
      </c>
      <c r="F663" s="405">
        <v>3082</v>
      </c>
    </row>
    <row r="664" spans="1:6">
      <c r="A664">
        <v>8317110</v>
      </c>
      <c r="B664" t="s">
        <v>880</v>
      </c>
      <c r="C664" s="265">
        <v>45291</v>
      </c>
      <c r="D664">
        <v>7506</v>
      </c>
      <c r="F664" s="405">
        <v>7582</v>
      </c>
    </row>
    <row r="665" spans="1:6">
      <c r="A665">
        <v>8317113</v>
      </c>
      <c r="B665" t="s">
        <v>881</v>
      </c>
      <c r="C665" s="265">
        <v>45291</v>
      </c>
      <c r="D665">
        <v>2590</v>
      </c>
      <c r="F665" s="405">
        <v>2645</v>
      </c>
    </row>
    <row r="666" spans="1:6">
      <c r="A666">
        <v>8317114</v>
      </c>
      <c r="B666" t="s">
        <v>882</v>
      </c>
      <c r="C666" s="265">
        <v>45291</v>
      </c>
      <c r="D666">
        <v>4964</v>
      </c>
      <c r="F666" s="405">
        <v>4865</v>
      </c>
    </row>
    <row r="667" spans="1:6">
      <c r="A667">
        <v>8317116</v>
      </c>
      <c r="B667" t="s">
        <v>883</v>
      </c>
      <c r="C667" s="265">
        <v>45291</v>
      </c>
      <c r="D667">
        <v>5371</v>
      </c>
      <c r="F667" s="405">
        <v>5357</v>
      </c>
    </row>
    <row r="668" spans="1:6">
      <c r="A668">
        <v>8317118</v>
      </c>
      <c r="B668" t="s">
        <v>884</v>
      </c>
      <c r="C668" s="265">
        <v>45291</v>
      </c>
      <c r="D668">
        <v>2545</v>
      </c>
      <c r="F668" s="405">
        <v>2538</v>
      </c>
    </row>
    <row r="669" spans="1:6">
      <c r="A669">
        <v>8317121</v>
      </c>
      <c r="B669" t="s">
        <v>885</v>
      </c>
      <c r="C669" s="265">
        <v>45291</v>
      </c>
      <c r="D669">
        <v>3194</v>
      </c>
      <c r="F669" s="405">
        <v>3170</v>
      </c>
    </row>
    <row r="670" spans="1:6">
      <c r="A670">
        <v>8317122</v>
      </c>
      <c r="B670" t="s">
        <v>886</v>
      </c>
      <c r="C670" s="265">
        <v>45291</v>
      </c>
      <c r="D670">
        <v>7301</v>
      </c>
      <c r="F670" s="405">
        <v>7320</v>
      </c>
    </row>
    <row r="671" spans="1:6">
      <c r="A671">
        <v>8317126</v>
      </c>
      <c r="B671" t="s">
        <v>887</v>
      </c>
      <c r="C671" s="265">
        <v>45291</v>
      </c>
      <c r="D671">
        <v>1420</v>
      </c>
      <c r="F671" s="405">
        <v>1410</v>
      </c>
    </row>
    <row r="672" spans="1:6">
      <c r="A672">
        <v>8317127</v>
      </c>
      <c r="B672" t="s">
        <v>888</v>
      </c>
      <c r="C672" s="265">
        <v>45291</v>
      </c>
      <c r="D672">
        <v>4797</v>
      </c>
      <c r="F672" s="405">
        <v>4828</v>
      </c>
    </row>
    <row r="673" spans="1:6">
      <c r="A673">
        <v>8317129</v>
      </c>
      <c r="B673" t="s">
        <v>889</v>
      </c>
      <c r="C673" s="265">
        <v>45291</v>
      </c>
      <c r="D673">
        <v>3988</v>
      </c>
      <c r="F673" s="405">
        <v>3941</v>
      </c>
    </row>
    <row r="674" spans="1:6">
      <c r="A674">
        <v>8317141</v>
      </c>
      <c r="B674" t="s">
        <v>890</v>
      </c>
      <c r="C674" s="265">
        <v>45291</v>
      </c>
      <c r="D674">
        <v>9975</v>
      </c>
      <c r="F674" s="405">
        <v>10124</v>
      </c>
    </row>
    <row r="675" spans="1:6">
      <c r="A675">
        <v>8317145</v>
      </c>
      <c r="B675" t="s">
        <v>891</v>
      </c>
      <c r="C675" s="265">
        <v>45291</v>
      </c>
      <c r="D675">
        <v>5633</v>
      </c>
      <c r="F675" s="405">
        <v>5571</v>
      </c>
    </row>
    <row r="676" spans="1:6">
      <c r="A676">
        <v>8317146</v>
      </c>
      <c r="B676" t="s">
        <v>892</v>
      </c>
      <c r="C676" s="265">
        <v>45291</v>
      </c>
      <c r="D676">
        <v>8186</v>
      </c>
      <c r="F676" s="405">
        <v>8129</v>
      </c>
    </row>
    <row r="677" spans="1:6">
      <c r="A677">
        <v>8317150</v>
      </c>
      <c r="B677" t="s">
        <v>893</v>
      </c>
      <c r="C677" s="265">
        <v>45291</v>
      </c>
      <c r="D677">
        <v>7063</v>
      </c>
      <c r="F677" s="405">
        <v>7054</v>
      </c>
    </row>
    <row r="678" spans="1:6">
      <c r="A678">
        <v>8317151</v>
      </c>
      <c r="B678" t="s">
        <v>894</v>
      </c>
      <c r="C678" s="265">
        <v>45291</v>
      </c>
      <c r="D678">
        <v>9848</v>
      </c>
      <c r="F678" s="405">
        <v>9919</v>
      </c>
    </row>
    <row r="679" spans="1:6">
      <c r="A679">
        <v>8317152</v>
      </c>
      <c r="B679" t="s">
        <v>895</v>
      </c>
      <c r="C679" s="265">
        <v>45291</v>
      </c>
      <c r="D679">
        <v>5228</v>
      </c>
      <c r="F679" s="405">
        <v>5246</v>
      </c>
    </row>
    <row r="680" spans="1:6">
      <c r="A680">
        <v>8317153</v>
      </c>
      <c r="B680" t="s">
        <v>896</v>
      </c>
      <c r="C680" s="265">
        <v>45291</v>
      </c>
      <c r="D680">
        <v>11310</v>
      </c>
      <c r="F680" s="405">
        <v>11346</v>
      </c>
    </row>
    <row r="681" spans="1:6">
      <c r="A681">
        <v>8325001</v>
      </c>
      <c r="B681" t="s">
        <v>897</v>
      </c>
      <c r="C681" s="265">
        <v>45291</v>
      </c>
      <c r="D681">
        <v>4219</v>
      </c>
      <c r="F681" s="405">
        <v>4225</v>
      </c>
    </row>
    <row r="682" spans="1:6">
      <c r="A682">
        <v>8325009</v>
      </c>
      <c r="B682" t="s">
        <v>898</v>
      </c>
      <c r="C682" s="265">
        <v>45291</v>
      </c>
      <c r="D682">
        <v>3408</v>
      </c>
      <c r="F682" s="405">
        <v>3428</v>
      </c>
    </row>
    <row r="683" spans="1:6">
      <c r="A683">
        <v>8325011</v>
      </c>
      <c r="B683" t="s">
        <v>899</v>
      </c>
      <c r="C683" s="265">
        <v>45291</v>
      </c>
      <c r="D683">
        <v>4189</v>
      </c>
      <c r="F683" s="405">
        <v>4204</v>
      </c>
    </row>
    <row r="684" spans="1:6">
      <c r="A684">
        <v>8325012</v>
      </c>
      <c r="B684" t="s">
        <v>900</v>
      </c>
      <c r="C684" s="265">
        <v>45291</v>
      </c>
      <c r="D684">
        <v>6193</v>
      </c>
      <c r="F684" s="405">
        <v>6219</v>
      </c>
    </row>
    <row r="685" spans="1:6">
      <c r="A685">
        <v>8325014</v>
      </c>
      <c r="B685" t="s">
        <v>901</v>
      </c>
      <c r="C685" s="265">
        <v>45291</v>
      </c>
      <c r="D685">
        <v>6478</v>
      </c>
      <c r="F685" s="405">
        <v>6448</v>
      </c>
    </row>
    <row r="686" spans="1:6">
      <c r="A686">
        <v>8325015</v>
      </c>
      <c r="B686" t="s">
        <v>902</v>
      </c>
      <c r="C686" s="265">
        <v>45291</v>
      </c>
      <c r="D686">
        <v>3160</v>
      </c>
      <c r="F686" s="405">
        <v>3106</v>
      </c>
    </row>
    <row r="687" spans="1:6">
      <c r="A687">
        <v>8325024</v>
      </c>
      <c r="B687" t="s">
        <v>903</v>
      </c>
      <c r="C687" s="265">
        <v>45291</v>
      </c>
      <c r="D687">
        <v>2487</v>
      </c>
      <c r="F687" s="405">
        <v>2484</v>
      </c>
    </row>
    <row r="688" spans="1:6">
      <c r="A688">
        <v>8325036</v>
      </c>
      <c r="B688" t="s">
        <v>904</v>
      </c>
      <c r="C688" s="265">
        <v>45291</v>
      </c>
      <c r="D688">
        <v>2767</v>
      </c>
      <c r="F688" s="405">
        <v>2700</v>
      </c>
    </row>
    <row r="689" spans="1:6">
      <c r="A689">
        <v>8325045</v>
      </c>
      <c r="B689" t="s">
        <v>905</v>
      </c>
      <c r="C689" s="265">
        <v>45291</v>
      </c>
      <c r="D689">
        <v>14669</v>
      </c>
      <c r="F689" s="405">
        <v>14853</v>
      </c>
    </row>
    <row r="690" spans="1:6">
      <c r="A690">
        <v>8325049</v>
      </c>
      <c r="B690" t="s">
        <v>906</v>
      </c>
      <c r="C690" s="265">
        <v>45291</v>
      </c>
      <c r="D690">
        <v>24977</v>
      </c>
      <c r="F690" s="405">
        <v>24985</v>
      </c>
    </row>
    <row r="691" spans="1:6">
      <c r="A691">
        <v>8325050</v>
      </c>
      <c r="B691" t="s">
        <v>907</v>
      </c>
      <c r="C691" s="265">
        <v>45291</v>
      </c>
      <c r="D691">
        <v>1882</v>
      </c>
      <c r="F691" s="405">
        <v>1814</v>
      </c>
    </row>
    <row r="692" spans="1:6">
      <c r="A692">
        <v>8325051</v>
      </c>
      <c r="B692" t="s">
        <v>908</v>
      </c>
      <c r="C692" s="265">
        <v>45291</v>
      </c>
      <c r="D692">
        <v>3595</v>
      </c>
      <c r="F692" s="405">
        <v>3517</v>
      </c>
    </row>
    <row r="693" spans="1:6">
      <c r="A693">
        <v>8325053</v>
      </c>
      <c r="B693" t="s">
        <v>909</v>
      </c>
      <c r="C693" s="265">
        <v>45291</v>
      </c>
      <c r="D693">
        <v>20613</v>
      </c>
      <c r="F693" s="405">
        <v>20610</v>
      </c>
    </row>
    <row r="694" spans="1:6">
      <c r="A694">
        <v>8325057</v>
      </c>
      <c r="B694" t="s">
        <v>910</v>
      </c>
      <c r="C694" s="265">
        <v>45291</v>
      </c>
      <c r="D694">
        <v>12777</v>
      </c>
      <c r="F694" s="405">
        <v>12847</v>
      </c>
    </row>
    <row r="695" spans="1:6">
      <c r="A695">
        <v>8325060</v>
      </c>
      <c r="B695" t="s">
        <v>911</v>
      </c>
      <c r="C695" s="265">
        <v>45291</v>
      </c>
      <c r="D695">
        <v>3335</v>
      </c>
      <c r="F695" s="405">
        <v>3377</v>
      </c>
    </row>
    <row r="696" spans="1:6">
      <c r="A696">
        <v>8325061</v>
      </c>
      <c r="B696" t="s">
        <v>912</v>
      </c>
      <c r="C696" s="265">
        <v>45291</v>
      </c>
      <c r="D696">
        <v>4531</v>
      </c>
      <c r="F696" s="405">
        <v>4462</v>
      </c>
    </row>
    <row r="697" spans="1:6">
      <c r="A697">
        <v>8325064</v>
      </c>
      <c r="B697" t="s">
        <v>913</v>
      </c>
      <c r="C697" s="265">
        <v>45291</v>
      </c>
      <c r="D697">
        <v>3298</v>
      </c>
      <c r="F697" s="405">
        <v>3317</v>
      </c>
    </row>
    <row r="698" spans="1:6">
      <c r="A698">
        <v>8325069</v>
      </c>
      <c r="B698" t="s">
        <v>914</v>
      </c>
      <c r="C698" s="265">
        <v>45291</v>
      </c>
      <c r="D698">
        <v>6358</v>
      </c>
      <c r="F698" s="405">
        <v>6296</v>
      </c>
    </row>
    <row r="699" spans="1:6">
      <c r="A699">
        <v>8325070</v>
      </c>
      <c r="B699" t="s">
        <v>915</v>
      </c>
      <c r="C699" s="265">
        <v>45291</v>
      </c>
      <c r="D699">
        <v>3105</v>
      </c>
      <c r="F699" s="405">
        <v>3052</v>
      </c>
    </row>
    <row r="700" spans="1:6">
      <c r="A700">
        <v>8325071</v>
      </c>
      <c r="B700" t="s">
        <v>916</v>
      </c>
      <c r="C700" s="265">
        <v>45291</v>
      </c>
      <c r="D700">
        <v>2098</v>
      </c>
      <c r="F700" s="405">
        <v>2085</v>
      </c>
    </row>
    <row r="701" spans="1:6">
      <c r="A701">
        <v>8325072</v>
      </c>
      <c r="B701" t="s">
        <v>917</v>
      </c>
      <c r="C701" s="265">
        <v>45291</v>
      </c>
      <c r="D701">
        <v>6205</v>
      </c>
      <c r="F701" s="405">
        <v>6208</v>
      </c>
    </row>
    <row r="702" spans="1:6">
      <c r="A702">
        <v>8326003</v>
      </c>
      <c r="B702" t="s">
        <v>918</v>
      </c>
      <c r="C702" s="265">
        <v>45291</v>
      </c>
      <c r="D702">
        <v>13216</v>
      </c>
      <c r="F702" s="405">
        <v>13149</v>
      </c>
    </row>
    <row r="703" spans="1:6">
      <c r="A703">
        <v>8326005</v>
      </c>
      <c r="B703" t="s">
        <v>919</v>
      </c>
      <c r="C703" s="265">
        <v>45291</v>
      </c>
      <c r="D703">
        <v>10063</v>
      </c>
      <c r="F703" s="405">
        <v>10003</v>
      </c>
    </row>
    <row r="704" spans="1:6">
      <c r="A704">
        <v>8326006</v>
      </c>
      <c r="B704" t="s">
        <v>920</v>
      </c>
      <c r="C704" s="265">
        <v>45291</v>
      </c>
      <c r="D704">
        <v>5782</v>
      </c>
      <c r="F704" s="405">
        <v>5784</v>
      </c>
    </row>
    <row r="705" spans="1:6">
      <c r="A705">
        <v>8326010</v>
      </c>
      <c r="B705" t="s">
        <v>921</v>
      </c>
      <c r="C705" s="265">
        <v>45291</v>
      </c>
      <c r="D705">
        <v>3821</v>
      </c>
      <c r="F705" s="405">
        <v>3800</v>
      </c>
    </row>
    <row r="706" spans="1:6">
      <c r="A706">
        <v>8326012</v>
      </c>
      <c r="B706" t="s">
        <v>922</v>
      </c>
      <c r="C706" s="265">
        <v>45291</v>
      </c>
      <c r="D706">
        <v>21786</v>
      </c>
      <c r="F706" s="405">
        <v>21790</v>
      </c>
    </row>
    <row r="707" spans="1:6">
      <c r="A707">
        <v>8326017</v>
      </c>
      <c r="B707" t="s">
        <v>923</v>
      </c>
      <c r="C707" s="265">
        <v>45291</v>
      </c>
      <c r="D707">
        <v>8469</v>
      </c>
      <c r="F707" s="405">
        <v>8420</v>
      </c>
    </row>
    <row r="708" spans="1:6">
      <c r="A708">
        <v>8326020</v>
      </c>
      <c r="B708" t="s">
        <v>924</v>
      </c>
      <c r="C708" s="265">
        <v>45291</v>
      </c>
      <c r="D708">
        <v>1044</v>
      </c>
      <c r="F708" s="405">
        <v>1025</v>
      </c>
    </row>
    <row r="709" spans="1:6">
      <c r="A709">
        <v>8326027</v>
      </c>
      <c r="B709" t="s">
        <v>925</v>
      </c>
      <c r="C709" s="265">
        <v>45291</v>
      </c>
      <c r="D709">
        <v>7973</v>
      </c>
      <c r="F709" s="405">
        <v>8060</v>
      </c>
    </row>
    <row r="710" spans="1:6">
      <c r="A710">
        <v>8326031</v>
      </c>
      <c r="B710" t="s">
        <v>926</v>
      </c>
      <c r="C710" s="265">
        <v>45291</v>
      </c>
      <c r="D710">
        <v>5906</v>
      </c>
      <c r="F710" s="405">
        <v>5960</v>
      </c>
    </row>
    <row r="711" spans="1:6">
      <c r="A711">
        <v>8326037</v>
      </c>
      <c r="B711" t="s">
        <v>927</v>
      </c>
      <c r="C711" s="265">
        <v>45291</v>
      </c>
      <c r="D711">
        <v>2792</v>
      </c>
      <c r="F711" s="405">
        <v>2766</v>
      </c>
    </row>
    <row r="712" spans="1:6">
      <c r="A712">
        <v>8326041</v>
      </c>
      <c r="B712" t="s">
        <v>928</v>
      </c>
      <c r="C712" s="265">
        <v>45291</v>
      </c>
      <c r="D712">
        <v>5911</v>
      </c>
      <c r="F712" s="405">
        <v>5857</v>
      </c>
    </row>
    <row r="713" spans="1:6">
      <c r="A713">
        <v>8326052</v>
      </c>
      <c r="B713" t="s">
        <v>929</v>
      </c>
      <c r="C713" s="265">
        <v>45291</v>
      </c>
      <c r="D713">
        <v>12407</v>
      </c>
      <c r="F713" s="405">
        <v>12301</v>
      </c>
    </row>
    <row r="714" spans="1:6">
      <c r="A714">
        <v>8326054</v>
      </c>
      <c r="B714" t="s">
        <v>930</v>
      </c>
      <c r="C714" s="265">
        <v>45291</v>
      </c>
      <c r="D714">
        <v>2600</v>
      </c>
      <c r="F714" s="405">
        <v>2566</v>
      </c>
    </row>
    <row r="715" spans="1:6">
      <c r="A715">
        <v>8326055</v>
      </c>
      <c r="B715" t="s">
        <v>931</v>
      </c>
      <c r="C715" s="265">
        <v>45291</v>
      </c>
      <c r="D715">
        <v>3879</v>
      </c>
      <c r="F715" s="405">
        <v>3800</v>
      </c>
    </row>
    <row r="716" spans="1:6">
      <c r="A716">
        <v>8326060</v>
      </c>
      <c r="B716" t="s">
        <v>932</v>
      </c>
      <c r="C716" s="265">
        <v>45291</v>
      </c>
      <c r="D716">
        <v>4658</v>
      </c>
      <c r="F716" s="405">
        <v>4580</v>
      </c>
    </row>
    <row r="717" spans="1:6">
      <c r="A717">
        <v>8326061</v>
      </c>
      <c r="B717" t="s">
        <v>933</v>
      </c>
      <c r="C717" s="265">
        <v>45291</v>
      </c>
      <c r="D717">
        <v>3142</v>
      </c>
      <c r="F717" s="405">
        <v>3292</v>
      </c>
    </row>
    <row r="718" spans="1:6">
      <c r="A718">
        <v>8326065</v>
      </c>
      <c r="B718" t="s">
        <v>934</v>
      </c>
      <c r="C718" s="265">
        <v>45291</v>
      </c>
      <c r="D718">
        <v>2502</v>
      </c>
      <c r="F718" s="405">
        <v>2466</v>
      </c>
    </row>
    <row r="719" spans="1:6">
      <c r="A719">
        <v>8326068</v>
      </c>
      <c r="B719" t="s">
        <v>935</v>
      </c>
      <c r="C719" s="265">
        <v>45291</v>
      </c>
      <c r="D719">
        <v>3621</v>
      </c>
      <c r="F719" s="405">
        <v>3631</v>
      </c>
    </row>
    <row r="720" spans="1:6">
      <c r="A720">
        <v>8326074</v>
      </c>
      <c r="B720" t="s">
        <v>936</v>
      </c>
      <c r="C720" s="265">
        <v>45291</v>
      </c>
      <c r="D720">
        <v>89286</v>
      </c>
      <c r="F720" s="405">
        <v>89756</v>
      </c>
    </row>
    <row r="721" spans="1:6">
      <c r="A721">
        <v>8326075</v>
      </c>
      <c r="B721" t="s">
        <v>937</v>
      </c>
      <c r="C721" s="265">
        <v>45291</v>
      </c>
      <c r="D721">
        <v>5064</v>
      </c>
      <c r="F721" s="405">
        <v>5059</v>
      </c>
    </row>
    <row r="722" spans="1:6">
      <c r="A722">
        <v>8327002</v>
      </c>
      <c r="B722" t="s">
        <v>938</v>
      </c>
      <c r="C722" s="265">
        <v>45291</v>
      </c>
      <c r="D722">
        <v>7761</v>
      </c>
      <c r="F722" s="405">
        <v>7858</v>
      </c>
    </row>
    <row r="723" spans="1:6">
      <c r="A723">
        <v>8327004</v>
      </c>
      <c r="B723" t="s">
        <v>939</v>
      </c>
      <c r="C723" s="265">
        <v>45291</v>
      </c>
      <c r="D723">
        <v>485</v>
      </c>
      <c r="F723">
        <v>487</v>
      </c>
    </row>
    <row r="724" spans="1:6">
      <c r="A724">
        <v>8327005</v>
      </c>
      <c r="B724" t="s">
        <v>940</v>
      </c>
      <c r="C724" s="265">
        <v>45291</v>
      </c>
      <c r="D724">
        <v>1288</v>
      </c>
      <c r="F724" s="405">
        <v>1317</v>
      </c>
    </row>
    <row r="725" spans="1:6">
      <c r="A725">
        <v>8327006</v>
      </c>
      <c r="B725" t="s">
        <v>941</v>
      </c>
      <c r="C725" s="265">
        <v>45291</v>
      </c>
      <c r="D725">
        <v>1449</v>
      </c>
      <c r="F725" s="405">
        <v>1438</v>
      </c>
    </row>
    <row r="726" spans="1:6">
      <c r="A726">
        <v>8327007</v>
      </c>
      <c r="B726" t="s">
        <v>942</v>
      </c>
      <c r="C726" s="265">
        <v>45291</v>
      </c>
      <c r="D726">
        <v>1443</v>
      </c>
      <c r="F726" s="405">
        <v>1446</v>
      </c>
    </row>
    <row r="727" spans="1:6">
      <c r="A727">
        <v>8327008</v>
      </c>
      <c r="B727" t="s">
        <v>943</v>
      </c>
      <c r="C727" s="265">
        <v>45291</v>
      </c>
      <c r="D727">
        <v>762</v>
      </c>
      <c r="F727">
        <v>777</v>
      </c>
    </row>
    <row r="728" spans="1:6">
      <c r="A728">
        <v>8327009</v>
      </c>
      <c r="B728" t="s">
        <v>944</v>
      </c>
      <c r="C728" s="265">
        <v>45291</v>
      </c>
      <c r="D728">
        <v>1898</v>
      </c>
      <c r="F728" s="405">
        <v>1877</v>
      </c>
    </row>
    <row r="729" spans="1:6">
      <c r="A729">
        <v>8327010</v>
      </c>
      <c r="B729" t="s">
        <v>945</v>
      </c>
      <c r="C729" s="265">
        <v>45291</v>
      </c>
      <c r="D729">
        <v>3003</v>
      </c>
      <c r="F729" s="405">
        <v>2979</v>
      </c>
    </row>
    <row r="730" spans="1:6">
      <c r="A730">
        <v>8327011</v>
      </c>
      <c r="B730" t="s">
        <v>946</v>
      </c>
      <c r="C730" s="265">
        <v>45291</v>
      </c>
      <c r="D730">
        <v>1739</v>
      </c>
      <c r="F730" s="405">
        <v>1735</v>
      </c>
    </row>
    <row r="731" spans="1:6">
      <c r="A731">
        <v>8327012</v>
      </c>
      <c r="B731" t="s">
        <v>947</v>
      </c>
      <c r="C731" s="265">
        <v>45291</v>
      </c>
      <c r="D731">
        <v>1049</v>
      </c>
      <c r="F731" s="405">
        <v>1063</v>
      </c>
    </row>
    <row r="732" spans="1:6">
      <c r="A732">
        <v>8327013</v>
      </c>
      <c r="B732" t="s">
        <v>948</v>
      </c>
      <c r="C732" s="265">
        <v>45291</v>
      </c>
      <c r="D732">
        <v>635</v>
      </c>
      <c r="F732">
        <v>652</v>
      </c>
    </row>
    <row r="733" spans="1:6">
      <c r="A733">
        <v>8327016</v>
      </c>
      <c r="B733" t="s">
        <v>949</v>
      </c>
      <c r="C733" s="265">
        <v>45291</v>
      </c>
      <c r="D733">
        <v>3201</v>
      </c>
      <c r="F733" s="405">
        <v>3157</v>
      </c>
    </row>
    <row r="734" spans="1:6">
      <c r="A734">
        <v>8327017</v>
      </c>
      <c r="B734" t="s">
        <v>950</v>
      </c>
      <c r="C734" s="265">
        <v>45291</v>
      </c>
      <c r="D734">
        <v>2144</v>
      </c>
      <c r="F734" s="405">
        <v>2127</v>
      </c>
    </row>
    <row r="735" spans="1:6">
      <c r="A735">
        <v>8327018</v>
      </c>
      <c r="B735" t="s">
        <v>951</v>
      </c>
      <c r="C735" s="265">
        <v>45291</v>
      </c>
      <c r="D735">
        <v>6215</v>
      </c>
      <c r="F735" s="405">
        <v>6225</v>
      </c>
    </row>
    <row r="736" spans="1:6">
      <c r="A736">
        <v>8327019</v>
      </c>
      <c r="B736" t="s">
        <v>952</v>
      </c>
      <c r="C736" s="265">
        <v>45291</v>
      </c>
      <c r="D736">
        <v>3745</v>
      </c>
      <c r="F736" s="405">
        <v>3720</v>
      </c>
    </row>
    <row r="737" spans="1:6">
      <c r="A737">
        <v>8327020</v>
      </c>
      <c r="B737" t="s">
        <v>953</v>
      </c>
      <c r="C737" s="265">
        <v>45291</v>
      </c>
      <c r="D737">
        <v>772</v>
      </c>
      <c r="F737">
        <v>773</v>
      </c>
    </row>
    <row r="738" spans="1:6">
      <c r="A738">
        <v>8327023</v>
      </c>
      <c r="B738" t="s">
        <v>954</v>
      </c>
      <c r="C738" s="265">
        <v>45291</v>
      </c>
      <c r="D738">
        <v>838</v>
      </c>
      <c r="F738">
        <v>837</v>
      </c>
    </row>
    <row r="739" spans="1:6">
      <c r="A739">
        <v>8327025</v>
      </c>
      <c r="B739" t="s">
        <v>955</v>
      </c>
      <c r="C739" s="265">
        <v>45291</v>
      </c>
      <c r="D739">
        <v>6429</v>
      </c>
      <c r="F739" s="405">
        <v>6585</v>
      </c>
    </row>
    <row r="740" spans="1:6">
      <c r="A740">
        <v>8327027</v>
      </c>
      <c r="B740" t="s">
        <v>956</v>
      </c>
      <c r="C740" s="265">
        <v>45291</v>
      </c>
      <c r="D740">
        <v>681</v>
      </c>
      <c r="F740">
        <v>683</v>
      </c>
    </row>
    <row r="741" spans="1:6">
      <c r="A741">
        <v>8327029</v>
      </c>
      <c r="B741" t="s">
        <v>957</v>
      </c>
      <c r="C741" s="265">
        <v>45291</v>
      </c>
      <c r="D741">
        <v>607</v>
      </c>
      <c r="F741">
        <v>621</v>
      </c>
    </row>
    <row r="742" spans="1:6">
      <c r="A742">
        <v>8327030</v>
      </c>
      <c r="B742" t="s">
        <v>958</v>
      </c>
      <c r="C742" s="265">
        <v>45291</v>
      </c>
      <c r="D742">
        <v>1223</v>
      </c>
      <c r="F742" s="405">
        <v>1225</v>
      </c>
    </row>
    <row r="743" spans="1:6">
      <c r="A743">
        <v>8327033</v>
      </c>
      <c r="B743" t="s">
        <v>959</v>
      </c>
      <c r="C743" s="265">
        <v>45291</v>
      </c>
      <c r="D743">
        <v>834</v>
      </c>
      <c r="F743">
        <v>812</v>
      </c>
    </row>
    <row r="744" spans="1:6">
      <c r="A744">
        <v>8327036</v>
      </c>
      <c r="B744" t="s">
        <v>960</v>
      </c>
      <c r="C744" s="265">
        <v>45291</v>
      </c>
      <c r="D744">
        <v>3645</v>
      </c>
      <c r="F744" s="405">
        <v>3649</v>
      </c>
    </row>
    <row r="745" spans="1:6">
      <c r="A745">
        <v>8327038</v>
      </c>
      <c r="B745" t="s">
        <v>961</v>
      </c>
      <c r="C745" s="265">
        <v>45291</v>
      </c>
      <c r="D745">
        <v>4211</v>
      </c>
      <c r="F745" s="405">
        <v>4206</v>
      </c>
    </row>
    <row r="746" spans="1:6">
      <c r="A746">
        <v>8327040</v>
      </c>
      <c r="B746" t="s">
        <v>962</v>
      </c>
      <c r="C746" s="265">
        <v>45291</v>
      </c>
      <c r="D746">
        <v>450</v>
      </c>
      <c r="F746">
        <v>453</v>
      </c>
    </row>
    <row r="747" spans="1:6">
      <c r="A747">
        <v>8327041</v>
      </c>
      <c r="B747" t="s">
        <v>963</v>
      </c>
      <c r="C747" s="265">
        <v>45291</v>
      </c>
      <c r="D747">
        <v>786</v>
      </c>
      <c r="F747">
        <v>826</v>
      </c>
    </row>
    <row r="748" spans="1:6">
      <c r="A748">
        <v>8327046</v>
      </c>
      <c r="B748" t="s">
        <v>964</v>
      </c>
      <c r="C748" s="265">
        <v>45291</v>
      </c>
      <c r="D748">
        <v>13728</v>
      </c>
      <c r="F748" s="405">
        <v>13714</v>
      </c>
    </row>
    <row r="749" spans="1:6">
      <c r="A749">
        <v>8327048</v>
      </c>
      <c r="B749" t="s">
        <v>436</v>
      </c>
      <c r="C749" s="265">
        <v>45291</v>
      </c>
      <c r="D749">
        <v>1306</v>
      </c>
      <c r="F749" s="405">
        <v>1334</v>
      </c>
    </row>
    <row r="750" spans="1:6">
      <c r="A750">
        <v>8327049</v>
      </c>
      <c r="B750" t="s">
        <v>965</v>
      </c>
      <c r="C750" s="265">
        <v>45291</v>
      </c>
      <c r="D750">
        <v>17463</v>
      </c>
      <c r="F750" s="405">
        <v>17489</v>
      </c>
    </row>
    <row r="751" spans="1:6">
      <c r="A751">
        <v>8327050</v>
      </c>
      <c r="B751" t="s">
        <v>966</v>
      </c>
      <c r="C751" s="265">
        <v>45291</v>
      </c>
      <c r="D751">
        <v>37167</v>
      </c>
      <c r="F751" s="405">
        <v>37109</v>
      </c>
    </row>
    <row r="752" spans="1:6">
      <c r="A752">
        <v>8327051</v>
      </c>
      <c r="B752" t="s">
        <v>967</v>
      </c>
      <c r="C752" s="265">
        <v>45291</v>
      </c>
      <c r="D752">
        <v>3708</v>
      </c>
      <c r="F752" s="405">
        <v>3703</v>
      </c>
    </row>
    <row r="753" spans="1:6">
      <c r="A753">
        <v>8327054</v>
      </c>
      <c r="B753" t="s">
        <v>968</v>
      </c>
      <c r="C753" s="265">
        <v>45291</v>
      </c>
      <c r="D753">
        <v>3948</v>
      </c>
      <c r="F753" s="405">
        <v>3949</v>
      </c>
    </row>
    <row r="754" spans="1:6">
      <c r="A754">
        <v>8327055</v>
      </c>
      <c r="B754" t="s">
        <v>969</v>
      </c>
      <c r="C754" s="265">
        <v>45291</v>
      </c>
      <c r="D754">
        <v>2624</v>
      </c>
      <c r="F754" s="405">
        <v>2564</v>
      </c>
    </row>
    <row r="755" spans="1:6">
      <c r="A755">
        <v>8327056</v>
      </c>
      <c r="B755" t="s">
        <v>970</v>
      </c>
      <c r="C755" s="265">
        <v>45291</v>
      </c>
      <c r="D755">
        <v>2935</v>
      </c>
      <c r="F755" s="405">
        <v>2962</v>
      </c>
    </row>
    <row r="756" spans="1:6">
      <c r="A756">
        <v>8327057</v>
      </c>
      <c r="B756" t="s">
        <v>971</v>
      </c>
      <c r="C756" s="265">
        <v>45291</v>
      </c>
      <c r="D756">
        <v>4783</v>
      </c>
      <c r="F756" s="405">
        <v>4856</v>
      </c>
    </row>
    <row r="757" spans="1:6">
      <c r="A757">
        <v>8335001</v>
      </c>
      <c r="B757" t="s">
        <v>972</v>
      </c>
      <c r="C757" s="265">
        <v>45291</v>
      </c>
      <c r="D757">
        <v>2368</v>
      </c>
      <c r="F757" s="405">
        <v>2377</v>
      </c>
    </row>
    <row r="758" spans="1:6">
      <c r="A758">
        <v>8335002</v>
      </c>
      <c r="B758" t="s">
        <v>973</v>
      </c>
      <c r="C758" s="265">
        <v>45291</v>
      </c>
      <c r="D758">
        <v>7358</v>
      </c>
      <c r="F758" s="405">
        <v>7353</v>
      </c>
    </row>
    <row r="759" spans="1:6">
      <c r="A759">
        <v>8335015</v>
      </c>
      <c r="B759" t="s">
        <v>974</v>
      </c>
      <c r="C759" s="265">
        <v>45291</v>
      </c>
      <c r="D759">
        <v>1444</v>
      </c>
      <c r="F759" s="405">
        <v>1440</v>
      </c>
    </row>
    <row r="760" spans="1:6">
      <c r="A760">
        <v>8335021</v>
      </c>
      <c r="B760" t="s">
        <v>975</v>
      </c>
      <c r="C760" s="265">
        <v>45291</v>
      </c>
      <c r="D760">
        <v>3920</v>
      </c>
      <c r="F760" s="405">
        <v>3821</v>
      </c>
    </row>
    <row r="761" spans="1:6">
      <c r="A761">
        <v>8335022</v>
      </c>
      <c r="B761" t="s">
        <v>976</v>
      </c>
      <c r="C761" s="265">
        <v>45291</v>
      </c>
      <c r="D761">
        <v>11315</v>
      </c>
      <c r="F761" s="405">
        <v>11311</v>
      </c>
    </row>
    <row r="762" spans="1:6">
      <c r="A762">
        <v>8335025</v>
      </c>
      <c r="B762" t="s">
        <v>977</v>
      </c>
      <c r="C762" s="265">
        <v>45291</v>
      </c>
      <c r="D762">
        <v>3351</v>
      </c>
      <c r="F762" s="405">
        <v>3334</v>
      </c>
    </row>
    <row r="763" spans="1:6">
      <c r="A763">
        <v>8335026</v>
      </c>
      <c r="B763" t="s">
        <v>978</v>
      </c>
      <c r="C763" s="265">
        <v>45291</v>
      </c>
      <c r="D763">
        <v>3002</v>
      </c>
      <c r="F763" s="405">
        <v>3044</v>
      </c>
    </row>
    <row r="764" spans="1:6">
      <c r="A764">
        <v>8335028</v>
      </c>
      <c r="B764" t="s">
        <v>979</v>
      </c>
      <c r="C764" s="265">
        <v>45291</v>
      </c>
      <c r="D764">
        <v>10871</v>
      </c>
      <c r="F764" s="405">
        <v>10871</v>
      </c>
    </row>
    <row r="765" spans="1:6">
      <c r="A765">
        <v>8335035</v>
      </c>
      <c r="B765" t="s">
        <v>980</v>
      </c>
      <c r="C765" s="265">
        <v>45291</v>
      </c>
      <c r="D765">
        <v>9175</v>
      </c>
      <c r="F765" s="405">
        <v>9196</v>
      </c>
    </row>
    <row r="766" spans="1:6">
      <c r="A766">
        <v>8335043</v>
      </c>
      <c r="B766" t="s">
        <v>981</v>
      </c>
      <c r="C766" s="265">
        <v>45291</v>
      </c>
      <c r="D766">
        <v>86898</v>
      </c>
      <c r="F766" s="405">
        <v>86919</v>
      </c>
    </row>
    <row r="767" spans="1:6">
      <c r="A767">
        <v>8335055</v>
      </c>
      <c r="B767" t="s">
        <v>982</v>
      </c>
      <c r="C767" s="265">
        <v>45291</v>
      </c>
      <c r="D767">
        <v>3439</v>
      </c>
      <c r="F767" s="405">
        <v>3417</v>
      </c>
    </row>
    <row r="768" spans="1:6">
      <c r="A768">
        <v>8335057</v>
      </c>
      <c r="B768" t="s">
        <v>983</v>
      </c>
      <c r="C768" s="265">
        <v>45291</v>
      </c>
      <c r="D768">
        <v>2709</v>
      </c>
      <c r="F768" s="405">
        <v>2720</v>
      </c>
    </row>
    <row r="769" spans="1:6">
      <c r="A769">
        <v>8335061</v>
      </c>
      <c r="B769" t="s">
        <v>984</v>
      </c>
      <c r="C769" s="265">
        <v>45291</v>
      </c>
      <c r="D769">
        <v>3589</v>
      </c>
      <c r="F769" s="405">
        <v>3559</v>
      </c>
    </row>
    <row r="770" spans="1:6">
      <c r="A770">
        <v>8335063</v>
      </c>
      <c r="B770" t="s">
        <v>985</v>
      </c>
      <c r="C770" s="265">
        <v>45291</v>
      </c>
      <c r="D770">
        <v>31608</v>
      </c>
      <c r="F770" s="405">
        <v>31734</v>
      </c>
    </row>
    <row r="771" spans="1:6">
      <c r="A771">
        <v>8335066</v>
      </c>
      <c r="B771" t="s">
        <v>986</v>
      </c>
      <c r="C771" s="265">
        <v>45291</v>
      </c>
      <c r="D771">
        <v>5234</v>
      </c>
      <c r="F771" s="405">
        <v>5189</v>
      </c>
    </row>
    <row r="772" spans="1:6">
      <c r="A772">
        <v>8335075</v>
      </c>
      <c r="B772" t="s">
        <v>987</v>
      </c>
      <c r="C772" s="265">
        <v>45291</v>
      </c>
      <c r="D772">
        <v>47263</v>
      </c>
      <c r="F772" s="405">
        <v>47621</v>
      </c>
    </row>
    <row r="773" spans="1:6">
      <c r="A773">
        <v>8335077</v>
      </c>
      <c r="B773" t="s">
        <v>988</v>
      </c>
      <c r="C773" s="265">
        <v>45291</v>
      </c>
      <c r="D773">
        <v>5069</v>
      </c>
      <c r="F773" s="405">
        <v>5133</v>
      </c>
    </row>
    <row r="774" spans="1:6">
      <c r="A774">
        <v>8335079</v>
      </c>
      <c r="B774" t="s">
        <v>989</v>
      </c>
      <c r="C774" s="265">
        <v>45291</v>
      </c>
      <c r="D774">
        <v>17599</v>
      </c>
      <c r="F774" s="405">
        <v>17646</v>
      </c>
    </row>
    <row r="775" spans="1:6">
      <c r="A775">
        <v>8335080</v>
      </c>
      <c r="B775" t="s">
        <v>990</v>
      </c>
      <c r="C775" s="265">
        <v>45291</v>
      </c>
      <c r="D775">
        <v>4820</v>
      </c>
      <c r="F775" s="405">
        <v>4818</v>
      </c>
    </row>
    <row r="776" spans="1:6">
      <c r="A776">
        <v>8335081</v>
      </c>
      <c r="B776" t="s">
        <v>991</v>
      </c>
      <c r="C776" s="265">
        <v>45291</v>
      </c>
      <c r="D776">
        <v>3349</v>
      </c>
      <c r="F776" s="405">
        <v>3354</v>
      </c>
    </row>
    <row r="777" spans="1:6">
      <c r="A777">
        <v>8335096</v>
      </c>
      <c r="B777" t="s">
        <v>992</v>
      </c>
      <c r="C777" s="265">
        <v>45291</v>
      </c>
      <c r="D777">
        <v>2229</v>
      </c>
      <c r="F777" s="405">
        <v>2236</v>
      </c>
    </row>
    <row r="778" spans="1:6">
      <c r="A778">
        <v>8335097</v>
      </c>
      <c r="B778" t="s">
        <v>993</v>
      </c>
      <c r="C778" s="265">
        <v>45291</v>
      </c>
      <c r="D778">
        <v>3985</v>
      </c>
      <c r="F778" s="405">
        <v>4054</v>
      </c>
    </row>
    <row r="779" spans="1:6">
      <c r="A779">
        <v>8335098</v>
      </c>
      <c r="B779" t="s">
        <v>994</v>
      </c>
      <c r="C779" s="265">
        <v>45291</v>
      </c>
      <c r="D779">
        <v>4823</v>
      </c>
      <c r="F779" s="405">
        <v>4838</v>
      </c>
    </row>
    <row r="780" spans="1:6">
      <c r="A780">
        <v>8335099</v>
      </c>
      <c r="B780" t="s">
        <v>995</v>
      </c>
      <c r="C780" s="265">
        <v>45291</v>
      </c>
      <c r="D780">
        <v>3604</v>
      </c>
      <c r="F780" s="405">
        <v>3588</v>
      </c>
    </row>
    <row r="781" spans="1:6">
      <c r="A781">
        <v>8335100</v>
      </c>
      <c r="B781" t="s">
        <v>996</v>
      </c>
      <c r="C781" s="265">
        <v>45291</v>
      </c>
      <c r="D781">
        <v>12375</v>
      </c>
      <c r="F781" s="405">
        <v>12268</v>
      </c>
    </row>
    <row r="782" spans="1:6">
      <c r="A782">
        <v>8336004</v>
      </c>
      <c r="B782" t="s">
        <v>997</v>
      </c>
      <c r="C782" s="265">
        <v>45291</v>
      </c>
      <c r="D782">
        <v>494</v>
      </c>
      <c r="F782">
        <v>487</v>
      </c>
    </row>
    <row r="783" spans="1:6">
      <c r="A783">
        <v>8336006</v>
      </c>
      <c r="B783" t="s">
        <v>998</v>
      </c>
      <c r="C783" s="265">
        <v>45291</v>
      </c>
      <c r="D783">
        <v>5043</v>
      </c>
      <c r="F783" s="405">
        <v>5134</v>
      </c>
    </row>
    <row r="784" spans="1:6">
      <c r="A784">
        <v>8336008</v>
      </c>
      <c r="B784" t="s">
        <v>999</v>
      </c>
      <c r="C784" s="265">
        <v>45291</v>
      </c>
      <c r="D784">
        <v>2963</v>
      </c>
      <c r="F784" s="405">
        <v>2988</v>
      </c>
    </row>
    <row r="785" spans="1:6">
      <c r="A785">
        <v>8336010</v>
      </c>
      <c r="B785" t="s">
        <v>1000</v>
      </c>
      <c r="C785" s="265">
        <v>45291</v>
      </c>
      <c r="D785">
        <v>92</v>
      </c>
      <c r="F785">
        <v>92</v>
      </c>
    </row>
    <row r="786" spans="1:6">
      <c r="A786">
        <v>8336014</v>
      </c>
      <c r="B786" t="s">
        <v>1001</v>
      </c>
      <c r="C786" s="265">
        <v>45291</v>
      </c>
      <c r="D786">
        <v>8719</v>
      </c>
      <c r="F786" s="405">
        <v>8683</v>
      </c>
    </row>
    <row r="787" spans="1:6">
      <c r="A787">
        <v>8336019</v>
      </c>
      <c r="B787" t="s">
        <v>1002</v>
      </c>
      <c r="C787" s="265">
        <v>45291</v>
      </c>
      <c r="D787">
        <v>2517</v>
      </c>
      <c r="F787" s="405">
        <v>2529</v>
      </c>
    </row>
    <row r="788" spans="1:6">
      <c r="A788">
        <v>8336024</v>
      </c>
      <c r="B788" t="s">
        <v>1003</v>
      </c>
      <c r="C788" s="265">
        <v>45291</v>
      </c>
      <c r="D788">
        <v>775</v>
      </c>
      <c r="F788">
        <v>778</v>
      </c>
    </row>
    <row r="789" spans="1:6">
      <c r="A789">
        <v>8336025</v>
      </c>
      <c r="B789" t="s">
        <v>1004</v>
      </c>
      <c r="C789" s="265">
        <v>45291</v>
      </c>
      <c r="D789">
        <v>499</v>
      </c>
      <c r="F789">
        <v>487</v>
      </c>
    </row>
    <row r="790" spans="1:6">
      <c r="A790">
        <v>8336034</v>
      </c>
      <c r="B790" t="s">
        <v>1005</v>
      </c>
      <c r="C790" s="265">
        <v>45291</v>
      </c>
      <c r="D790">
        <v>1253</v>
      </c>
      <c r="F790" s="405">
        <v>1237</v>
      </c>
    </row>
    <row r="791" spans="1:6">
      <c r="A791">
        <v>8336036</v>
      </c>
      <c r="B791" t="s">
        <v>1006</v>
      </c>
      <c r="C791" s="265">
        <v>45291</v>
      </c>
      <c r="D791">
        <v>2368</v>
      </c>
      <c r="F791" s="405">
        <v>2371</v>
      </c>
    </row>
    <row r="792" spans="1:6">
      <c r="A792">
        <v>8336043</v>
      </c>
      <c r="B792" t="s">
        <v>1007</v>
      </c>
      <c r="C792" s="265">
        <v>45291</v>
      </c>
      <c r="D792">
        <v>2541</v>
      </c>
      <c r="F792" s="405">
        <v>2555</v>
      </c>
    </row>
    <row r="793" spans="1:6">
      <c r="A793">
        <v>8336045</v>
      </c>
      <c r="B793" t="s">
        <v>1008</v>
      </c>
      <c r="C793" s="265">
        <v>45291</v>
      </c>
      <c r="D793">
        <v>8624</v>
      </c>
      <c r="F793" s="405">
        <v>8710</v>
      </c>
    </row>
    <row r="794" spans="1:6">
      <c r="A794">
        <v>8336050</v>
      </c>
      <c r="B794" t="s">
        <v>1009</v>
      </c>
      <c r="C794" s="265">
        <v>45291</v>
      </c>
      <c r="D794">
        <v>50512</v>
      </c>
      <c r="F794" s="405">
        <v>51349</v>
      </c>
    </row>
    <row r="795" spans="1:6">
      <c r="A795">
        <v>8336057</v>
      </c>
      <c r="B795" t="s">
        <v>1010</v>
      </c>
      <c r="C795" s="265">
        <v>45291</v>
      </c>
      <c r="D795">
        <v>4364</v>
      </c>
      <c r="F795" s="405">
        <v>4366</v>
      </c>
    </row>
    <row r="796" spans="1:6">
      <c r="A796">
        <v>8336069</v>
      </c>
      <c r="B796" t="s">
        <v>1011</v>
      </c>
      <c r="C796" s="265">
        <v>45291</v>
      </c>
      <c r="D796">
        <v>34958</v>
      </c>
      <c r="F796" s="405">
        <v>34674</v>
      </c>
    </row>
    <row r="797" spans="1:6">
      <c r="A797">
        <v>8336073</v>
      </c>
      <c r="B797" t="s">
        <v>1012</v>
      </c>
      <c r="C797" s="265">
        <v>45291</v>
      </c>
      <c r="D797">
        <v>2008</v>
      </c>
      <c r="F797" s="405">
        <v>1989</v>
      </c>
    </row>
    <row r="798" spans="1:6">
      <c r="A798">
        <v>8336075</v>
      </c>
      <c r="B798" t="s">
        <v>1013</v>
      </c>
      <c r="C798" s="265">
        <v>45291</v>
      </c>
      <c r="D798">
        <v>841</v>
      </c>
      <c r="F798">
        <v>855</v>
      </c>
    </row>
    <row r="799" spans="1:6">
      <c r="A799">
        <v>8336078</v>
      </c>
      <c r="B799" t="s">
        <v>1014</v>
      </c>
      <c r="C799" s="265">
        <v>45291</v>
      </c>
      <c r="D799">
        <v>6179</v>
      </c>
      <c r="F799" s="405">
        <v>6200</v>
      </c>
    </row>
    <row r="800" spans="1:6">
      <c r="A800">
        <v>8336079</v>
      </c>
      <c r="B800" t="s">
        <v>1015</v>
      </c>
      <c r="C800" s="265">
        <v>45291</v>
      </c>
      <c r="D800">
        <v>2448</v>
      </c>
      <c r="F800" s="405">
        <v>2504</v>
      </c>
    </row>
    <row r="801" spans="1:6">
      <c r="A801">
        <v>8336080</v>
      </c>
      <c r="B801" t="s">
        <v>1016</v>
      </c>
      <c r="C801" s="265">
        <v>45291</v>
      </c>
      <c r="D801">
        <v>336</v>
      </c>
      <c r="F801">
        <v>330</v>
      </c>
    </row>
    <row r="802" spans="1:6">
      <c r="A802">
        <v>8336081</v>
      </c>
      <c r="B802" t="s">
        <v>1017</v>
      </c>
      <c r="C802" s="265">
        <v>45291</v>
      </c>
      <c r="D802">
        <v>20291</v>
      </c>
      <c r="F802" s="405">
        <v>20332</v>
      </c>
    </row>
    <row r="803" spans="1:6">
      <c r="A803">
        <v>8336082</v>
      </c>
      <c r="B803" t="s">
        <v>1018</v>
      </c>
      <c r="C803" s="265">
        <v>45291</v>
      </c>
      <c r="D803">
        <v>2537</v>
      </c>
      <c r="F803" s="405">
        <v>2531</v>
      </c>
    </row>
    <row r="804" spans="1:6">
      <c r="A804">
        <v>8336084</v>
      </c>
      <c r="B804" t="s">
        <v>1019</v>
      </c>
      <c r="C804" s="265">
        <v>45291</v>
      </c>
      <c r="D804">
        <v>10425</v>
      </c>
      <c r="F804" s="405">
        <v>10409</v>
      </c>
    </row>
    <row r="805" spans="1:6">
      <c r="A805">
        <v>8336087</v>
      </c>
      <c r="B805" t="s">
        <v>1020</v>
      </c>
      <c r="C805" s="265">
        <v>45291</v>
      </c>
      <c r="D805">
        <v>5020</v>
      </c>
      <c r="F805" s="405">
        <v>4960</v>
      </c>
    </row>
    <row r="806" spans="1:6">
      <c r="A806">
        <v>8336089</v>
      </c>
      <c r="B806" t="s">
        <v>1021</v>
      </c>
      <c r="C806" s="265">
        <v>45291</v>
      </c>
      <c r="D806">
        <v>187</v>
      </c>
      <c r="F806">
        <v>184</v>
      </c>
    </row>
    <row r="807" spans="1:6">
      <c r="A807">
        <v>8336090</v>
      </c>
      <c r="B807" t="s">
        <v>1022</v>
      </c>
      <c r="C807" s="265">
        <v>45291</v>
      </c>
      <c r="D807">
        <v>615</v>
      </c>
      <c r="F807">
        <v>596</v>
      </c>
    </row>
    <row r="808" spans="1:6">
      <c r="A808">
        <v>8336091</v>
      </c>
      <c r="B808" t="s">
        <v>1023</v>
      </c>
      <c r="C808" s="265">
        <v>45291</v>
      </c>
      <c r="D808">
        <v>32002</v>
      </c>
      <c r="F808" s="405">
        <v>32236</v>
      </c>
    </row>
    <row r="809" spans="1:6">
      <c r="A809">
        <v>8336094</v>
      </c>
      <c r="B809" t="s">
        <v>1024</v>
      </c>
      <c r="C809" s="265">
        <v>45291</v>
      </c>
      <c r="D809">
        <v>322</v>
      </c>
      <c r="F809">
        <v>304</v>
      </c>
    </row>
    <row r="810" spans="1:6">
      <c r="A810">
        <v>8336096</v>
      </c>
      <c r="B810" t="s">
        <v>1025</v>
      </c>
      <c r="C810" s="265">
        <v>45291</v>
      </c>
      <c r="D810">
        <v>562</v>
      </c>
      <c r="F810">
        <v>560</v>
      </c>
    </row>
    <row r="811" spans="1:6">
      <c r="A811">
        <v>8336100</v>
      </c>
      <c r="B811" t="s">
        <v>1026</v>
      </c>
      <c r="C811" s="265">
        <v>45291</v>
      </c>
      <c r="D811">
        <v>936</v>
      </c>
      <c r="F811">
        <v>930</v>
      </c>
    </row>
    <row r="812" spans="1:6">
      <c r="A812">
        <v>8336103</v>
      </c>
      <c r="B812" t="s">
        <v>1027</v>
      </c>
      <c r="C812" s="265">
        <v>45291</v>
      </c>
      <c r="D812">
        <v>6248</v>
      </c>
      <c r="F812" s="405">
        <v>6204</v>
      </c>
    </row>
    <row r="813" spans="1:6">
      <c r="A813">
        <v>8336104</v>
      </c>
      <c r="B813" t="s">
        <v>1028</v>
      </c>
      <c r="C813" s="265">
        <v>45291</v>
      </c>
      <c r="D813">
        <v>1448</v>
      </c>
      <c r="F813" s="405">
        <v>1443</v>
      </c>
    </row>
    <row r="814" spans="1:6">
      <c r="A814">
        <v>8336105</v>
      </c>
      <c r="B814" t="s">
        <v>1029</v>
      </c>
      <c r="C814" s="265">
        <v>45291</v>
      </c>
      <c r="D814">
        <v>15308</v>
      </c>
      <c r="F814" s="405">
        <v>15476</v>
      </c>
    </row>
    <row r="815" spans="1:6">
      <c r="A815">
        <v>8336106</v>
      </c>
      <c r="B815" t="s">
        <v>1030</v>
      </c>
      <c r="C815" s="265">
        <v>45291</v>
      </c>
      <c r="D815">
        <v>808</v>
      </c>
      <c r="F815">
        <v>810</v>
      </c>
    </row>
    <row r="816" spans="1:6">
      <c r="A816">
        <v>8336107</v>
      </c>
      <c r="B816" t="s">
        <v>1031</v>
      </c>
      <c r="C816" s="265">
        <v>45291</v>
      </c>
      <c r="D816">
        <v>2969</v>
      </c>
      <c r="F816" s="405">
        <v>2970</v>
      </c>
    </row>
    <row r="817" spans="1:6">
      <c r="A817">
        <v>8337002</v>
      </c>
      <c r="B817" t="s">
        <v>1032</v>
      </c>
      <c r="C817" s="265">
        <v>45291</v>
      </c>
      <c r="D817">
        <v>7351</v>
      </c>
      <c r="F817" s="405">
        <v>7451</v>
      </c>
    </row>
    <row r="818" spans="1:6">
      <c r="A818">
        <v>8337013</v>
      </c>
      <c r="B818" t="s">
        <v>1033</v>
      </c>
      <c r="C818" s="265">
        <v>45291</v>
      </c>
      <c r="D818">
        <v>1855</v>
      </c>
      <c r="F818" s="405">
        <v>1806</v>
      </c>
    </row>
    <row r="819" spans="1:6">
      <c r="A819">
        <v>8337022</v>
      </c>
      <c r="B819" t="s">
        <v>1034</v>
      </c>
      <c r="C819" s="265">
        <v>45291</v>
      </c>
      <c r="D819">
        <v>6862</v>
      </c>
      <c r="F819" s="405">
        <v>6802</v>
      </c>
    </row>
    <row r="820" spans="1:6">
      <c r="A820">
        <v>8337027</v>
      </c>
      <c r="B820" t="s">
        <v>1035</v>
      </c>
      <c r="C820" s="265">
        <v>45291</v>
      </c>
      <c r="D820">
        <v>1376</v>
      </c>
      <c r="F820" s="405">
        <v>1380</v>
      </c>
    </row>
    <row r="821" spans="1:6">
      <c r="A821">
        <v>8337030</v>
      </c>
      <c r="B821" t="s">
        <v>1036</v>
      </c>
      <c r="C821" s="265">
        <v>45291</v>
      </c>
      <c r="D821">
        <v>1137</v>
      </c>
      <c r="F821" s="405">
        <v>1131</v>
      </c>
    </row>
    <row r="822" spans="1:6">
      <c r="A822">
        <v>8337032</v>
      </c>
      <c r="B822" t="s">
        <v>1037</v>
      </c>
      <c r="C822" s="265">
        <v>45291</v>
      </c>
      <c r="D822">
        <v>2280</v>
      </c>
      <c r="F822" s="405">
        <v>2254</v>
      </c>
    </row>
    <row r="823" spans="1:6">
      <c r="A823">
        <v>8337038</v>
      </c>
      <c r="B823" t="s">
        <v>1038</v>
      </c>
      <c r="C823" s="265">
        <v>45291</v>
      </c>
      <c r="D823">
        <v>4150</v>
      </c>
      <c r="F823" s="405">
        <v>4174</v>
      </c>
    </row>
    <row r="824" spans="1:6">
      <c r="A824">
        <v>8337039</v>
      </c>
      <c r="B824" t="s">
        <v>1039</v>
      </c>
      <c r="C824" s="265">
        <v>45291</v>
      </c>
      <c r="D824">
        <v>2271</v>
      </c>
      <c r="F824" s="405">
        <v>2271</v>
      </c>
    </row>
    <row r="825" spans="1:6">
      <c r="A825">
        <v>8337045</v>
      </c>
      <c r="B825" t="s">
        <v>1040</v>
      </c>
      <c r="C825" s="265">
        <v>45291</v>
      </c>
      <c r="D825">
        <v>1329</v>
      </c>
      <c r="F825" s="405">
        <v>1304</v>
      </c>
    </row>
    <row r="826" spans="1:6">
      <c r="A826">
        <v>8337049</v>
      </c>
      <c r="B826" t="s">
        <v>1041</v>
      </c>
      <c r="C826" s="265">
        <v>45291</v>
      </c>
      <c r="D826">
        <v>2637</v>
      </c>
      <c r="F826" s="405">
        <v>2648</v>
      </c>
    </row>
    <row r="827" spans="1:6">
      <c r="A827">
        <v>8337051</v>
      </c>
      <c r="B827" t="s">
        <v>1042</v>
      </c>
      <c r="C827" s="265">
        <v>45291</v>
      </c>
      <c r="D827">
        <v>2597</v>
      </c>
      <c r="F827" s="405">
        <v>2563</v>
      </c>
    </row>
    <row r="828" spans="1:6">
      <c r="A828">
        <v>8337053</v>
      </c>
      <c r="B828" t="s">
        <v>1043</v>
      </c>
      <c r="C828" s="265">
        <v>45291</v>
      </c>
      <c r="D828">
        <v>3751</v>
      </c>
      <c r="F828" s="405">
        <v>3633</v>
      </c>
    </row>
    <row r="829" spans="1:6">
      <c r="A829">
        <v>8337059</v>
      </c>
      <c r="B829" t="s">
        <v>1044</v>
      </c>
      <c r="C829" s="265">
        <v>45291</v>
      </c>
      <c r="D829">
        <v>340</v>
      </c>
      <c r="F829">
        <v>337</v>
      </c>
    </row>
    <row r="830" spans="1:6">
      <c r="A830">
        <v>8337060</v>
      </c>
      <c r="B830" t="s">
        <v>1045</v>
      </c>
      <c r="C830" s="265">
        <v>45291</v>
      </c>
      <c r="D830">
        <v>5284</v>
      </c>
      <c r="F830" s="405">
        <v>5290</v>
      </c>
    </row>
    <row r="831" spans="1:6">
      <c r="A831">
        <v>8337062</v>
      </c>
      <c r="B831" t="s">
        <v>1046</v>
      </c>
      <c r="C831" s="265">
        <v>45291</v>
      </c>
      <c r="D831">
        <v>7519</v>
      </c>
      <c r="F831" s="405">
        <v>7445</v>
      </c>
    </row>
    <row r="832" spans="1:6">
      <c r="A832">
        <v>8337065</v>
      </c>
      <c r="B832" t="s">
        <v>1047</v>
      </c>
      <c r="C832" s="265">
        <v>45291</v>
      </c>
      <c r="D832">
        <v>8078</v>
      </c>
      <c r="F832" s="405">
        <v>8137</v>
      </c>
    </row>
    <row r="833" spans="1:6">
      <c r="A833">
        <v>8337066</v>
      </c>
      <c r="B833" t="s">
        <v>1048</v>
      </c>
      <c r="C833" s="265">
        <v>45291</v>
      </c>
      <c r="D833">
        <v>9229</v>
      </c>
      <c r="F833" s="405">
        <v>9335</v>
      </c>
    </row>
    <row r="834" spans="1:6">
      <c r="A834">
        <v>8337070</v>
      </c>
      <c r="B834" t="s">
        <v>1049</v>
      </c>
      <c r="C834" s="265">
        <v>45291</v>
      </c>
      <c r="D834">
        <v>2305</v>
      </c>
      <c r="F834" s="405">
        <v>2313</v>
      </c>
    </row>
    <row r="835" spans="1:6">
      <c r="A835">
        <v>8337076</v>
      </c>
      <c r="B835" t="s">
        <v>1050</v>
      </c>
      <c r="C835" s="265">
        <v>45291</v>
      </c>
      <c r="D835">
        <v>6903</v>
      </c>
      <c r="F835" s="405">
        <v>6900</v>
      </c>
    </row>
    <row r="836" spans="1:6">
      <c r="A836">
        <v>8337090</v>
      </c>
      <c r="B836" t="s">
        <v>1051</v>
      </c>
      <c r="C836" s="265">
        <v>45291</v>
      </c>
      <c r="D836">
        <v>3823</v>
      </c>
      <c r="F836" s="405">
        <v>3764</v>
      </c>
    </row>
    <row r="837" spans="1:6">
      <c r="A837">
        <v>8337096</v>
      </c>
      <c r="B837" t="s">
        <v>1052</v>
      </c>
      <c r="C837" s="265">
        <v>45291</v>
      </c>
      <c r="D837">
        <v>17713</v>
      </c>
      <c r="F837" s="405">
        <v>17767</v>
      </c>
    </row>
    <row r="838" spans="1:6">
      <c r="A838">
        <v>8337097</v>
      </c>
      <c r="B838" t="s">
        <v>1053</v>
      </c>
      <c r="C838" s="265">
        <v>45291</v>
      </c>
      <c r="D838">
        <v>3848</v>
      </c>
      <c r="F838" s="405">
        <v>3818</v>
      </c>
    </row>
    <row r="839" spans="1:6">
      <c r="A839">
        <v>8337106</v>
      </c>
      <c r="B839" t="s">
        <v>1054</v>
      </c>
      <c r="C839" s="265">
        <v>45291</v>
      </c>
      <c r="D839">
        <v>5384</v>
      </c>
      <c r="F839" s="405">
        <v>5351</v>
      </c>
    </row>
    <row r="840" spans="1:6">
      <c r="A840">
        <v>8337108</v>
      </c>
      <c r="B840" t="s">
        <v>1055</v>
      </c>
      <c r="C840" s="265">
        <v>45291</v>
      </c>
      <c r="D840">
        <v>1992</v>
      </c>
      <c r="F840" s="405">
        <v>1938</v>
      </c>
    </row>
    <row r="841" spans="1:6">
      <c r="A841">
        <v>8337116</v>
      </c>
      <c r="B841" t="s">
        <v>1056</v>
      </c>
      <c r="C841" s="265">
        <v>45291</v>
      </c>
      <c r="D841">
        <v>13022</v>
      </c>
      <c r="F841" s="405">
        <v>13126</v>
      </c>
    </row>
    <row r="842" spans="1:6">
      <c r="A842">
        <v>8337118</v>
      </c>
      <c r="B842" t="s">
        <v>1057</v>
      </c>
      <c r="C842" s="265">
        <v>45291</v>
      </c>
      <c r="D842">
        <v>3132</v>
      </c>
      <c r="F842" s="405">
        <v>3167</v>
      </c>
    </row>
    <row r="843" spans="1:6">
      <c r="A843">
        <v>8337123</v>
      </c>
      <c r="B843" t="s">
        <v>1058</v>
      </c>
      <c r="C843" s="265">
        <v>45291</v>
      </c>
      <c r="D843">
        <v>6738</v>
      </c>
      <c r="F843" s="405">
        <v>6726</v>
      </c>
    </row>
    <row r="844" spans="1:6">
      <c r="A844">
        <v>8337124</v>
      </c>
      <c r="B844" t="s">
        <v>1059</v>
      </c>
      <c r="C844" s="265">
        <v>45291</v>
      </c>
      <c r="D844">
        <v>1757</v>
      </c>
      <c r="F844" s="405">
        <v>1762</v>
      </c>
    </row>
    <row r="845" spans="1:6">
      <c r="A845">
        <v>8337125</v>
      </c>
      <c r="B845" t="s">
        <v>1060</v>
      </c>
      <c r="C845" s="265">
        <v>45291</v>
      </c>
      <c r="D845">
        <v>5510</v>
      </c>
      <c r="F845" s="405">
        <v>5520</v>
      </c>
    </row>
    <row r="846" spans="1:6">
      <c r="A846">
        <v>8337126</v>
      </c>
      <c r="B846" t="s">
        <v>1061</v>
      </c>
      <c r="C846" s="265">
        <v>45291</v>
      </c>
      <c r="D846">
        <v>25137</v>
      </c>
      <c r="F846" s="405">
        <v>25019</v>
      </c>
    </row>
    <row r="847" spans="1:6">
      <c r="A847">
        <v>8337127</v>
      </c>
      <c r="B847" t="s">
        <v>1062</v>
      </c>
      <c r="C847" s="265">
        <v>45291</v>
      </c>
      <c r="D847">
        <v>1195</v>
      </c>
      <c r="F847" s="405">
        <v>1192</v>
      </c>
    </row>
    <row r="848" spans="1:6">
      <c r="A848">
        <v>8337128</v>
      </c>
      <c r="B848" t="s">
        <v>1063</v>
      </c>
      <c r="C848" s="265">
        <v>45291</v>
      </c>
      <c r="D848">
        <v>5272</v>
      </c>
      <c r="F848" s="405">
        <v>5255</v>
      </c>
    </row>
    <row r="849" spans="1:6">
      <c r="A849">
        <v>8415014</v>
      </c>
      <c r="B849" t="s">
        <v>1064</v>
      </c>
      <c r="C849" s="265">
        <v>45291</v>
      </c>
      <c r="D849">
        <v>10076</v>
      </c>
      <c r="F849" s="405">
        <v>9993</v>
      </c>
    </row>
    <row r="850" spans="1:6">
      <c r="A850">
        <v>8415019</v>
      </c>
      <c r="B850" t="s">
        <v>1065</v>
      </c>
      <c r="C850" s="265">
        <v>45291</v>
      </c>
      <c r="D850">
        <v>11646</v>
      </c>
      <c r="F850" s="405">
        <v>11506</v>
      </c>
    </row>
    <row r="851" spans="1:6">
      <c r="A851">
        <v>8415027</v>
      </c>
      <c r="B851" t="s">
        <v>1066</v>
      </c>
      <c r="C851" s="265">
        <v>45291</v>
      </c>
      <c r="D851">
        <v>2213</v>
      </c>
      <c r="F851" s="405">
        <v>2200</v>
      </c>
    </row>
    <row r="852" spans="1:6">
      <c r="A852">
        <v>8415028</v>
      </c>
      <c r="B852" t="s">
        <v>1067</v>
      </c>
      <c r="C852" s="265">
        <v>45291</v>
      </c>
      <c r="D852">
        <v>1713</v>
      </c>
      <c r="F852" s="405">
        <v>1726</v>
      </c>
    </row>
    <row r="853" spans="1:6">
      <c r="A853">
        <v>8415029</v>
      </c>
      <c r="B853" t="s">
        <v>1068</v>
      </c>
      <c r="C853" s="265">
        <v>45291</v>
      </c>
      <c r="D853">
        <v>2666</v>
      </c>
      <c r="F853" s="405">
        <v>2632</v>
      </c>
    </row>
    <row r="854" spans="1:6">
      <c r="A854">
        <v>8415034</v>
      </c>
      <c r="B854" t="s">
        <v>1069</v>
      </c>
      <c r="C854" s="265">
        <v>45291</v>
      </c>
      <c r="D854">
        <v>2229</v>
      </c>
      <c r="F854" s="405">
        <v>2211</v>
      </c>
    </row>
    <row r="855" spans="1:6">
      <c r="A855">
        <v>8415039</v>
      </c>
      <c r="B855" t="s">
        <v>1070</v>
      </c>
      <c r="C855" s="265">
        <v>45291</v>
      </c>
      <c r="D855">
        <v>3142</v>
      </c>
      <c r="F855" s="405">
        <v>3135</v>
      </c>
    </row>
    <row r="856" spans="1:6">
      <c r="A856">
        <v>8415048</v>
      </c>
      <c r="B856" t="s">
        <v>1071</v>
      </c>
      <c r="C856" s="265">
        <v>45291</v>
      </c>
      <c r="D856">
        <v>1478</v>
      </c>
      <c r="F856" s="405">
        <v>1502</v>
      </c>
    </row>
    <row r="857" spans="1:6">
      <c r="A857">
        <v>8415050</v>
      </c>
      <c r="B857" t="s">
        <v>1072</v>
      </c>
      <c r="C857" s="265">
        <v>45291</v>
      </c>
      <c r="D857">
        <v>23118</v>
      </c>
      <c r="F857" s="405">
        <v>23178</v>
      </c>
    </row>
    <row r="858" spans="1:6">
      <c r="A858">
        <v>8415053</v>
      </c>
      <c r="B858" t="s">
        <v>1073</v>
      </c>
      <c r="C858" s="265">
        <v>45291</v>
      </c>
      <c r="D858">
        <v>14744</v>
      </c>
      <c r="F858" s="405">
        <v>14772</v>
      </c>
    </row>
    <row r="859" spans="1:6">
      <c r="A859">
        <v>8415058</v>
      </c>
      <c r="B859" t="s">
        <v>1074</v>
      </c>
      <c r="C859" s="265">
        <v>45291</v>
      </c>
      <c r="D859">
        <v>1518</v>
      </c>
      <c r="F859" s="405">
        <v>1523</v>
      </c>
    </row>
    <row r="860" spans="1:6">
      <c r="A860">
        <v>8415059</v>
      </c>
      <c r="B860" t="s">
        <v>1075</v>
      </c>
      <c r="C860" s="265">
        <v>45291</v>
      </c>
      <c r="D860">
        <v>19604</v>
      </c>
      <c r="F860" s="405">
        <v>19759</v>
      </c>
    </row>
    <row r="861" spans="1:6">
      <c r="A861">
        <v>8415060</v>
      </c>
      <c r="B861" t="s">
        <v>1076</v>
      </c>
      <c r="C861" s="265">
        <v>45291</v>
      </c>
      <c r="D861">
        <v>9866</v>
      </c>
      <c r="F861" s="405">
        <v>9821</v>
      </c>
    </row>
    <row r="862" spans="1:6">
      <c r="A862">
        <v>8415061</v>
      </c>
      <c r="B862" t="s">
        <v>1077</v>
      </c>
      <c r="C862" s="265">
        <v>45291</v>
      </c>
      <c r="D862">
        <v>118770</v>
      </c>
      <c r="F862" s="405">
        <v>118852</v>
      </c>
    </row>
    <row r="863" spans="1:6">
      <c r="A863">
        <v>8415062</v>
      </c>
      <c r="B863" t="s">
        <v>1078</v>
      </c>
      <c r="C863" s="265">
        <v>45291</v>
      </c>
      <c r="D863">
        <v>4231</v>
      </c>
      <c r="F863" s="405">
        <v>4206</v>
      </c>
    </row>
    <row r="864" spans="1:6">
      <c r="A864">
        <v>8415073</v>
      </c>
      <c r="B864" t="s">
        <v>1079</v>
      </c>
      <c r="C864" s="265">
        <v>45291</v>
      </c>
      <c r="D864">
        <v>6246</v>
      </c>
      <c r="F864" s="405">
        <v>6264</v>
      </c>
    </row>
    <row r="865" spans="1:6">
      <c r="A865">
        <v>8415078</v>
      </c>
      <c r="B865" t="s">
        <v>1080</v>
      </c>
      <c r="C865" s="265">
        <v>45291</v>
      </c>
      <c r="D865">
        <v>12774</v>
      </c>
      <c r="F865" s="405">
        <v>12751</v>
      </c>
    </row>
    <row r="866" spans="1:6">
      <c r="A866">
        <v>8415080</v>
      </c>
      <c r="B866" t="s">
        <v>1081</v>
      </c>
      <c r="C866" s="265">
        <v>45291</v>
      </c>
      <c r="D866">
        <v>5313</v>
      </c>
      <c r="F866" s="405">
        <v>5352</v>
      </c>
    </row>
    <row r="867" spans="1:6">
      <c r="A867">
        <v>8415085</v>
      </c>
      <c r="B867" t="s">
        <v>1082</v>
      </c>
      <c r="C867" s="265">
        <v>45291</v>
      </c>
      <c r="D867">
        <v>2309</v>
      </c>
      <c r="F867" s="405">
        <v>2305</v>
      </c>
    </row>
    <row r="868" spans="1:6">
      <c r="A868">
        <v>8415087</v>
      </c>
      <c r="B868" t="s">
        <v>1083</v>
      </c>
      <c r="C868" s="265">
        <v>45291</v>
      </c>
      <c r="D868">
        <v>5459</v>
      </c>
      <c r="F868" s="405">
        <v>5457</v>
      </c>
    </row>
    <row r="869" spans="1:6">
      <c r="A869">
        <v>8415088</v>
      </c>
      <c r="B869" t="s">
        <v>1084</v>
      </c>
      <c r="C869" s="265">
        <v>45291</v>
      </c>
      <c r="D869">
        <v>4067</v>
      </c>
      <c r="F869" s="405">
        <v>4094</v>
      </c>
    </row>
    <row r="870" spans="1:6">
      <c r="A870">
        <v>8415089</v>
      </c>
      <c r="B870" t="s">
        <v>1085</v>
      </c>
      <c r="C870" s="265">
        <v>45291</v>
      </c>
      <c r="D870">
        <v>5079</v>
      </c>
      <c r="F870" s="405">
        <v>5041</v>
      </c>
    </row>
    <row r="871" spans="1:6">
      <c r="A871">
        <v>8415090</v>
      </c>
      <c r="B871" t="s">
        <v>1086</v>
      </c>
      <c r="C871" s="265">
        <v>45291</v>
      </c>
      <c r="D871">
        <v>3803</v>
      </c>
      <c r="F871" s="405">
        <v>3788</v>
      </c>
    </row>
    <row r="872" spans="1:6">
      <c r="A872">
        <v>8415091</v>
      </c>
      <c r="B872" t="s">
        <v>1087</v>
      </c>
      <c r="C872" s="265">
        <v>45291</v>
      </c>
      <c r="D872">
        <v>7023</v>
      </c>
      <c r="F872" s="405">
        <v>7022</v>
      </c>
    </row>
    <row r="873" spans="1:6">
      <c r="A873">
        <v>8415092</v>
      </c>
      <c r="B873" t="s">
        <v>1088</v>
      </c>
      <c r="C873" s="265">
        <v>45291</v>
      </c>
      <c r="D873">
        <v>9131</v>
      </c>
      <c r="F873" s="405">
        <v>9191</v>
      </c>
    </row>
    <row r="874" spans="1:6">
      <c r="A874">
        <v>8415093</v>
      </c>
      <c r="B874" t="s">
        <v>1089</v>
      </c>
      <c r="C874" s="265">
        <v>45291</v>
      </c>
      <c r="D874">
        <v>5167</v>
      </c>
      <c r="F874" s="405">
        <v>5202</v>
      </c>
    </row>
    <row r="875" spans="1:6">
      <c r="A875">
        <v>8416006</v>
      </c>
      <c r="B875" t="s">
        <v>1090</v>
      </c>
      <c r="C875" s="265">
        <v>45291</v>
      </c>
      <c r="D875">
        <v>5796</v>
      </c>
      <c r="F875" s="405">
        <v>5805</v>
      </c>
    </row>
    <row r="876" spans="1:6">
      <c r="A876">
        <v>8416009</v>
      </c>
      <c r="B876" t="s">
        <v>1091</v>
      </c>
      <c r="C876" s="265">
        <v>45291</v>
      </c>
      <c r="D876">
        <v>5570</v>
      </c>
      <c r="F876" s="405">
        <v>5543</v>
      </c>
    </row>
    <row r="877" spans="1:6">
      <c r="A877">
        <v>8416011</v>
      </c>
      <c r="B877" t="s">
        <v>1092</v>
      </c>
      <c r="C877" s="265">
        <v>45291</v>
      </c>
      <c r="D877">
        <v>6118</v>
      </c>
      <c r="F877" s="405">
        <v>6153</v>
      </c>
    </row>
    <row r="878" spans="1:6">
      <c r="A878">
        <v>8416015</v>
      </c>
      <c r="B878" t="s">
        <v>1093</v>
      </c>
      <c r="C878" s="265">
        <v>45291</v>
      </c>
      <c r="D878">
        <v>9093</v>
      </c>
      <c r="F878" s="405">
        <v>9080</v>
      </c>
    </row>
    <row r="879" spans="1:6">
      <c r="A879">
        <v>8416018</v>
      </c>
      <c r="B879" t="s">
        <v>1094</v>
      </c>
      <c r="C879" s="265">
        <v>45291</v>
      </c>
      <c r="D879">
        <v>3151</v>
      </c>
      <c r="F879" s="405">
        <v>3123</v>
      </c>
    </row>
    <row r="880" spans="1:6">
      <c r="A880">
        <v>8416022</v>
      </c>
      <c r="B880" t="s">
        <v>1095</v>
      </c>
      <c r="C880" s="265">
        <v>45291</v>
      </c>
      <c r="D880">
        <v>5563</v>
      </c>
      <c r="F880" s="405">
        <v>5492</v>
      </c>
    </row>
    <row r="881" spans="1:6">
      <c r="A881">
        <v>8416023</v>
      </c>
      <c r="B881" t="s">
        <v>1096</v>
      </c>
      <c r="C881" s="265">
        <v>45291</v>
      </c>
      <c r="D881">
        <v>8890</v>
      </c>
      <c r="F881" s="405">
        <v>9016</v>
      </c>
    </row>
    <row r="882" spans="1:6">
      <c r="A882">
        <v>8416025</v>
      </c>
      <c r="B882" t="s">
        <v>1097</v>
      </c>
      <c r="C882" s="265">
        <v>45291</v>
      </c>
      <c r="D882">
        <v>21766</v>
      </c>
      <c r="F882" s="405">
        <v>21751</v>
      </c>
    </row>
    <row r="883" spans="1:6">
      <c r="A883">
        <v>8416026</v>
      </c>
      <c r="B883" t="s">
        <v>1098</v>
      </c>
      <c r="C883" s="265">
        <v>45291</v>
      </c>
      <c r="D883">
        <v>4439</v>
      </c>
      <c r="F883" s="405">
        <v>4390</v>
      </c>
    </row>
    <row r="884" spans="1:6">
      <c r="A884">
        <v>8416031</v>
      </c>
      <c r="B884" t="s">
        <v>1099</v>
      </c>
      <c r="C884" s="265">
        <v>45291</v>
      </c>
      <c r="D884">
        <v>5506</v>
      </c>
      <c r="F884" s="405">
        <v>5505</v>
      </c>
    </row>
    <row r="885" spans="1:6">
      <c r="A885">
        <v>8416036</v>
      </c>
      <c r="B885" t="s">
        <v>1100</v>
      </c>
      <c r="C885" s="265">
        <v>45291</v>
      </c>
      <c r="D885">
        <v>45475</v>
      </c>
      <c r="F885" s="405">
        <v>45677</v>
      </c>
    </row>
    <row r="886" spans="1:6">
      <c r="A886">
        <v>8416041</v>
      </c>
      <c r="B886" t="s">
        <v>1101</v>
      </c>
      <c r="C886" s="265">
        <v>45291</v>
      </c>
      <c r="D886">
        <v>91763</v>
      </c>
      <c r="F886" s="405">
        <v>92322</v>
      </c>
    </row>
    <row r="887" spans="1:6">
      <c r="A887">
        <v>8416048</v>
      </c>
      <c r="B887" t="s">
        <v>1102</v>
      </c>
      <c r="C887" s="265">
        <v>45291</v>
      </c>
      <c r="D887">
        <v>11552</v>
      </c>
      <c r="F887" s="405">
        <v>11522</v>
      </c>
    </row>
    <row r="888" spans="1:6">
      <c r="A888">
        <v>8416049</v>
      </c>
      <c r="B888" t="s">
        <v>1103</v>
      </c>
      <c r="C888" s="265">
        <v>45291</v>
      </c>
      <c r="D888">
        <v>3846</v>
      </c>
      <c r="F888" s="405">
        <v>3794</v>
      </c>
    </row>
    <row r="889" spans="1:6">
      <c r="A889">
        <v>8416050</v>
      </c>
      <c r="B889" t="s">
        <v>1104</v>
      </c>
      <c r="C889" s="265">
        <v>45291</v>
      </c>
      <c r="D889">
        <v>4369</v>
      </c>
      <c r="F889" s="405">
        <v>4373</v>
      </c>
    </row>
    <row r="890" spans="1:6">
      <c r="A890">
        <v>8417002</v>
      </c>
      <c r="B890" t="s">
        <v>1105</v>
      </c>
      <c r="C890" s="265">
        <v>45291</v>
      </c>
      <c r="D890">
        <v>35474</v>
      </c>
      <c r="F890" s="405">
        <v>35623</v>
      </c>
    </row>
    <row r="891" spans="1:6">
      <c r="A891">
        <v>8417008</v>
      </c>
      <c r="B891" t="s">
        <v>1106</v>
      </c>
      <c r="C891" s="265">
        <v>45291</v>
      </c>
      <c r="D891">
        <v>9589</v>
      </c>
      <c r="F891" s="405">
        <v>9506</v>
      </c>
    </row>
    <row r="892" spans="1:6">
      <c r="A892">
        <v>8417010</v>
      </c>
      <c r="B892" t="s">
        <v>1107</v>
      </c>
      <c r="C892" s="265">
        <v>45291</v>
      </c>
      <c r="D892">
        <v>3812</v>
      </c>
      <c r="F892" s="405">
        <v>3812</v>
      </c>
    </row>
    <row r="893" spans="1:6">
      <c r="A893">
        <v>8417013</v>
      </c>
      <c r="B893" t="s">
        <v>1108</v>
      </c>
      <c r="C893" s="265">
        <v>45291</v>
      </c>
      <c r="D893">
        <v>12131</v>
      </c>
      <c r="F893" s="405">
        <v>12124</v>
      </c>
    </row>
    <row r="894" spans="1:6">
      <c r="A894">
        <v>8417014</v>
      </c>
      <c r="B894" t="s">
        <v>1109</v>
      </c>
      <c r="C894" s="265">
        <v>45291</v>
      </c>
      <c r="D894">
        <v>452</v>
      </c>
      <c r="F894">
        <v>459</v>
      </c>
    </row>
    <row r="895" spans="1:6">
      <c r="A895">
        <v>8417015</v>
      </c>
      <c r="B895" t="s">
        <v>1110</v>
      </c>
      <c r="C895" s="265">
        <v>45291</v>
      </c>
      <c r="D895">
        <v>1101</v>
      </c>
      <c r="F895" s="405">
        <v>1076</v>
      </c>
    </row>
    <row r="896" spans="1:6">
      <c r="A896">
        <v>8417016</v>
      </c>
      <c r="B896" t="s">
        <v>1111</v>
      </c>
      <c r="C896" s="265">
        <v>45291</v>
      </c>
      <c r="D896">
        <v>1816</v>
      </c>
      <c r="F896" s="405">
        <v>1840</v>
      </c>
    </row>
    <row r="897" spans="1:6">
      <c r="A897">
        <v>8417022</v>
      </c>
      <c r="B897" t="s">
        <v>1112</v>
      </c>
      <c r="C897" s="265">
        <v>45291</v>
      </c>
      <c r="D897">
        <v>5903</v>
      </c>
      <c r="F897" s="405">
        <v>5870</v>
      </c>
    </row>
    <row r="898" spans="1:6">
      <c r="A898">
        <v>8417023</v>
      </c>
      <c r="B898" t="s">
        <v>1113</v>
      </c>
      <c r="C898" s="265">
        <v>45291</v>
      </c>
      <c r="D898">
        <v>2189</v>
      </c>
      <c r="F898" s="405">
        <v>2198</v>
      </c>
    </row>
    <row r="899" spans="1:6">
      <c r="A899">
        <v>8417025</v>
      </c>
      <c r="B899" t="s">
        <v>1114</v>
      </c>
      <c r="C899" s="265">
        <v>45291</v>
      </c>
      <c r="D899">
        <v>10914</v>
      </c>
      <c r="F899" s="405">
        <v>10930</v>
      </c>
    </row>
    <row r="900" spans="1:6">
      <c r="A900">
        <v>8417029</v>
      </c>
      <c r="B900" t="s">
        <v>1115</v>
      </c>
      <c r="C900" s="265">
        <v>45291</v>
      </c>
      <c r="D900">
        <v>493</v>
      </c>
      <c r="F900">
        <v>491</v>
      </c>
    </row>
    <row r="901" spans="1:6">
      <c r="A901">
        <v>8417031</v>
      </c>
      <c r="B901" t="s">
        <v>1116</v>
      </c>
      <c r="C901" s="265">
        <v>45291</v>
      </c>
      <c r="D901">
        <v>19692</v>
      </c>
      <c r="F901" s="405">
        <v>19807</v>
      </c>
    </row>
    <row r="902" spans="1:6">
      <c r="A902">
        <v>8417036</v>
      </c>
      <c r="B902" t="s">
        <v>1117</v>
      </c>
      <c r="C902" s="265">
        <v>45291</v>
      </c>
      <c r="D902">
        <v>1403</v>
      </c>
      <c r="F902" s="405">
        <v>1419</v>
      </c>
    </row>
    <row r="903" spans="1:6">
      <c r="A903">
        <v>8417044</v>
      </c>
      <c r="B903" t="s">
        <v>1118</v>
      </c>
      <c r="C903" s="265">
        <v>45291</v>
      </c>
      <c r="D903">
        <v>10822</v>
      </c>
      <c r="F903" s="405">
        <v>10677</v>
      </c>
    </row>
    <row r="904" spans="1:6">
      <c r="A904">
        <v>8417045</v>
      </c>
      <c r="B904" t="s">
        <v>1119</v>
      </c>
      <c r="C904" s="265">
        <v>45291</v>
      </c>
      <c r="D904">
        <v>1909</v>
      </c>
      <c r="F904" s="405">
        <v>1910</v>
      </c>
    </row>
    <row r="905" spans="1:6">
      <c r="A905">
        <v>8417047</v>
      </c>
      <c r="B905" t="s">
        <v>1120</v>
      </c>
      <c r="C905" s="265">
        <v>45291</v>
      </c>
      <c r="D905">
        <v>1488</v>
      </c>
      <c r="F905" s="405">
        <v>1458</v>
      </c>
    </row>
    <row r="906" spans="1:6">
      <c r="A906">
        <v>8417051</v>
      </c>
      <c r="B906" t="s">
        <v>1121</v>
      </c>
      <c r="C906" s="265">
        <v>45291</v>
      </c>
      <c r="D906">
        <v>5343</v>
      </c>
      <c r="F906" s="405">
        <v>5343</v>
      </c>
    </row>
    <row r="907" spans="1:6">
      <c r="A907">
        <v>8417052</v>
      </c>
      <c r="B907" t="s">
        <v>1122</v>
      </c>
      <c r="C907" s="265">
        <v>45291</v>
      </c>
      <c r="D907">
        <v>771</v>
      </c>
      <c r="F907">
        <v>793</v>
      </c>
    </row>
    <row r="908" spans="1:6">
      <c r="A908">
        <v>8417054</v>
      </c>
      <c r="B908" t="s">
        <v>1123</v>
      </c>
      <c r="C908" s="265">
        <v>45291</v>
      </c>
      <c r="D908">
        <v>6454</v>
      </c>
      <c r="F908" s="405">
        <v>6393</v>
      </c>
    </row>
    <row r="909" spans="1:6">
      <c r="A909">
        <v>8417057</v>
      </c>
      <c r="B909" t="s">
        <v>1124</v>
      </c>
      <c r="C909" s="265">
        <v>45291</v>
      </c>
      <c r="D909">
        <v>4766</v>
      </c>
      <c r="F909" s="405">
        <v>4814</v>
      </c>
    </row>
    <row r="910" spans="1:6">
      <c r="A910">
        <v>8417063</v>
      </c>
      <c r="B910" t="s">
        <v>1125</v>
      </c>
      <c r="C910" s="265">
        <v>45291</v>
      </c>
      <c r="D910">
        <v>2497</v>
      </c>
      <c r="F910" s="405">
        <v>2474</v>
      </c>
    </row>
    <row r="911" spans="1:6">
      <c r="A911">
        <v>8417071</v>
      </c>
      <c r="B911" t="s">
        <v>1126</v>
      </c>
      <c r="C911" s="265">
        <v>45291</v>
      </c>
      <c r="D911">
        <v>589</v>
      </c>
      <c r="F911">
        <v>584</v>
      </c>
    </row>
    <row r="912" spans="1:6">
      <c r="A912">
        <v>8417075</v>
      </c>
      <c r="B912" t="s">
        <v>1127</v>
      </c>
      <c r="C912" s="265">
        <v>45291</v>
      </c>
      <c r="D912">
        <v>6352</v>
      </c>
      <c r="F912" s="405">
        <v>6339</v>
      </c>
    </row>
    <row r="913" spans="1:6">
      <c r="A913">
        <v>8417078</v>
      </c>
      <c r="B913" t="s">
        <v>1128</v>
      </c>
      <c r="C913" s="265">
        <v>45291</v>
      </c>
      <c r="D913">
        <v>460</v>
      </c>
      <c r="F913">
        <v>436</v>
      </c>
    </row>
    <row r="914" spans="1:6">
      <c r="A914">
        <v>8417079</v>
      </c>
      <c r="B914" t="s">
        <v>1129</v>
      </c>
      <c r="C914" s="265">
        <v>45291</v>
      </c>
      <c r="D914">
        <v>46919</v>
      </c>
      <c r="F914" s="405">
        <v>46950</v>
      </c>
    </row>
    <row r="915" spans="1:6">
      <c r="A915">
        <v>8421000</v>
      </c>
      <c r="B915" t="s">
        <v>1130</v>
      </c>
      <c r="C915" s="265">
        <v>45291</v>
      </c>
      <c r="D915">
        <v>128998</v>
      </c>
      <c r="F915" s="405">
        <v>129882</v>
      </c>
    </row>
    <row r="916" spans="1:6">
      <c r="A916">
        <v>8425002</v>
      </c>
      <c r="B916" t="s">
        <v>1131</v>
      </c>
      <c r="C916" s="265">
        <v>45291</v>
      </c>
      <c r="D916">
        <v>4915</v>
      </c>
      <c r="F916" s="405">
        <v>4927</v>
      </c>
    </row>
    <row r="917" spans="1:6">
      <c r="A917">
        <v>8425004</v>
      </c>
      <c r="B917" t="s">
        <v>1132</v>
      </c>
      <c r="C917" s="265">
        <v>45291</v>
      </c>
      <c r="D917">
        <v>569</v>
      </c>
      <c r="F917">
        <v>582</v>
      </c>
    </row>
    <row r="918" spans="1:6">
      <c r="A918">
        <v>8425005</v>
      </c>
      <c r="B918" t="s">
        <v>1133</v>
      </c>
      <c r="C918" s="265">
        <v>45291</v>
      </c>
      <c r="D918">
        <v>1692</v>
      </c>
      <c r="F918" s="405">
        <v>1757</v>
      </c>
    </row>
    <row r="919" spans="1:6">
      <c r="A919">
        <v>8425008</v>
      </c>
      <c r="B919" t="s">
        <v>1134</v>
      </c>
      <c r="C919" s="265">
        <v>45291</v>
      </c>
      <c r="D919">
        <v>4190</v>
      </c>
      <c r="F919" s="405">
        <v>4208</v>
      </c>
    </row>
    <row r="920" spans="1:6">
      <c r="A920">
        <v>8425011</v>
      </c>
      <c r="B920" t="s">
        <v>1135</v>
      </c>
      <c r="C920" s="265">
        <v>45291</v>
      </c>
      <c r="D920">
        <v>1030</v>
      </c>
      <c r="F920" s="405">
        <v>1030</v>
      </c>
    </row>
    <row r="921" spans="1:6">
      <c r="A921">
        <v>8425013</v>
      </c>
      <c r="B921" t="s">
        <v>1136</v>
      </c>
      <c r="C921" s="265">
        <v>45291</v>
      </c>
      <c r="D921">
        <v>687</v>
      </c>
      <c r="F921">
        <v>696</v>
      </c>
    </row>
    <row r="922" spans="1:6">
      <c r="A922">
        <v>8425014</v>
      </c>
      <c r="B922" t="s">
        <v>1137</v>
      </c>
      <c r="C922" s="265">
        <v>45291</v>
      </c>
      <c r="D922">
        <v>2467</v>
      </c>
      <c r="F922" s="405">
        <v>2479</v>
      </c>
    </row>
    <row r="923" spans="1:6">
      <c r="A923">
        <v>8425017</v>
      </c>
      <c r="B923" t="s">
        <v>1138</v>
      </c>
      <c r="C923" s="265">
        <v>45291</v>
      </c>
      <c r="D923">
        <v>2062</v>
      </c>
      <c r="F923" s="405">
        <v>2051</v>
      </c>
    </row>
    <row r="924" spans="1:6">
      <c r="A924">
        <v>8425019</v>
      </c>
      <c r="B924" t="s">
        <v>1139</v>
      </c>
      <c r="C924" s="265">
        <v>45291</v>
      </c>
      <c r="D924">
        <v>2288</v>
      </c>
      <c r="F924" s="405">
        <v>2318</v>
      </c>
    </row>
    <row r="925" spans="1:6">
      <c r="A925">
        <v>8425020</v>
      </c>
      <c r="B925" t="s">
        <v>1140</v>
      </c>
      <c r="C925" s="265">
        <v>45291</v>
      </c>
      <c r="D925">
        <v>12665</v>
      </c>
      <c r="F925" s="405">
        <v>12719</v>
      </c>
    </row>
    <row r="926" spans="1:6">
      <c r="A926">
        <v>8425022</v>
      </c>
      <c r="B926" t="s">
        <v>1141</v>
      </c>
      <c r="C926" s="265">
        <v>45291</v>
      </c>
      <c r="D926">
        <v>178</v>
      </c>
      <c r="F926">
        <v>168</v>
      </c>
    </row>
    <row r="927" spans="1:6">
      <c r="A927">
        <v>8425024</v>
      </c>
      <c r="B927" t="s">
        <v>1142</v>
      </c>
      <c r="C927" s="265">
        <v>45291</v>
      </c>
      <c r="D927">
        <v>354</v>
      </c>
      <c r="F927">
        <v>354</v>
      </c>
    </row>
    <row r="928" spans="1:6">
      <c r="A928">
        <v>8425028</v>
      </c>
      <c r="B928" t="s">
        <v>1143</v>
      </c>
      <c r="C928" s="265">
        <v>45291</v>
      </c>
      <c r="D928">
        <v>6832</v>
      </c>
      <c r="F928" s="405">
        <v>6843</v>
      </c>
    </row>
    <row r="929" spans="1:6">
      <c r="A929">
        <v>8425031</v>
      </c>
      <c r="B929" t="s">
        <v>1144</v>
      </c>
      <c r="C929" s="265">
        <v>45291</v>
      </c>
      <c r="D929">
        <v>9207</v>
      </c>
      <c r="F929" s="405">
        <v>9241</v>
      </c>
    </row>
    <row r="930" spans="1:6">
      <c r="A930">
        <v>8425033</v>
      </c>
      <c r="B930" t="s">
        <v>1145</v>
      </c>
      <c r="C930" s="265">
        <v>45291</v>
      </c>
      <c r="D930">
        <v>27751</v>
      </c>
      <c r="F930" s="405">
        <v>27764</v>
      </c>
    </row>
    <row r="931" spans="1:6">
      <c r="A931">
        <v>8425035</v>
      </c>
      <c r="B931" t="s">
        <v>1146</v>
      </c>
      <c r="C931" s="265">
        <v>45291</v>
      </c>
      <c r="D931">
        <v>166</v>
      </c>
      <c r="F931">
        <v>176</v>
      </c>
    </row>
    <row r="932" spans="1:6">
      <c r="A932">
        <v>8425036</v>
      </c>
      <c r="B932" t="s">
        <v>1147</v>
      </c>
      <c r="C932" s="265">
        <v>45291</v>
      </c>
      <c r="D932">
        <v>823</v>
      </c>
      <c r="F932">
        <v>816</v>
      </c>
    </row>
    <row r="933" spans="1:6">
      <c r="A933">
        <v>8425039</v>
      </c>
      <c r="B933" t="s">
        <v>1148</v>
      </c>
      <c r="C933" s="265">
        <v>45291</v>
      </c>
      <c r="D933">
        <v>14157</v>
      </c>
      <c r="F933" s="405">
        <v>14140</v>
      </c>
    </row>
    <row r="934" spans="1:6">
      <c r="A934">
        <v>8425050</v>
      </c>
      <c r="B934" t="s">
        <v>1149</v>
      </c>
      <c r="C934" s="265">
        <v>45291</v>
      </c>
      <c r="D934">
        <v>1023</v>
      </c>
      <c r="F934" s="405">
        <v>1015</v>
      </c>
    </row>
    <row r="935" spans="1:6">
      <c r="A935">
        <v>8425052</v>
      </c>
      <c r="B935" t="s">
        <v>1150</v>
      </c>
      <c r="C935" s="265">
        <v>45291</v>
      </c>
      <c r="D935">
        <v>205</v>
      </c>
      <c r="F935">
        <v>203</v>
      </c>
    </row>
    <row r="936" spans="1:6">
      <c r="A936">
        <v>8425055</v>
      </c>
      <c r="B936" t="s">
        <v>1151</v>
      </c>
      <c r="C936" s="265">
        <v>45291</v>
      </c>
      <c r="D936">
        <v>272</v>
      </c>
      <c r="F936">
        <v>283</v>
      </c>
    </row>
    <row r="937" spans="1:6">
      <c r="A937">
        <v>8425062</v>
      </c>
      <c r="B937" t="s">
        <v>1152</v>
      </c>
      <c r="C937" s="265">
        <v>45291</v>
      </c>
      <c r="D937">
        <v>273</v>
      </c>
      <c r="F937">
        <v>283</v>
      </c>
    </row>
    <row r="938" spans="1:6">
      <c r="A938">
        <v>8425064</v>
      </c>
      <c r="B938" t="s">
        <v>1153</v>
      </c>
      <c r="C938" s="265">
        <v>45291</v>
      </c>
      <c r="D938">
        <v>1510</v>
      </c>
      <c r="F938" s="405">
        <v>1524</v>
      </c>
    </row>
    <row r="939" spans="1:6">
      <c r="A939">
        <v>8425066</v>
      </c>
      <c r="B939" t="s">
        <v>1154</v>
      </c>
      <c r="C939" s="265">
        <v>45291</v>
      </c>
      <c r="D939">
        <v>3376</v>
      </c>
      <c r="F939" s="405">
        <v>3361</v>
      </c>
    </row>
    <row r="940" spans="1:6">
      <c r="A940">
        <v>8425071</v>
      </c>
      <c r="B940" t="s">
        <v>1155</v>
      </c>
      <c r="C940" s="265">
        <v>45291</v>
      </c>
      <c r="D940">
        <v>12338</v>
      </c>
      <c r="F940" s="405">
        <v>12425</v>
      </c>
    </row>
    <row r="941" spans="1:6">
      <c r="A941">
        <v>8425072</v>
      </c>
      <c r="B941" t="s">
        <v>1156</v>
      </c>
      <c r="C941" s="265">
        <v>45291</v>
      </c>
      <c r="D941">
        <v>15287</v>
      </c>
      <c r="F941" s="405">
        <v>15274</v>
      </c>
    </row>
    <row r="942" spans="1:6">
      <c r="A942">
        <v>8425073</v>
      </c>
      <c r="B942" t="s">
        <v>1157</v>
      </c>
      <c r="C942" s="265">
        <v>45291</v>
      </c>
      <c r="D942">
        <v>581</v>
      </c>
      <c r="F942">
        <v>586</v>
      </c>
    </row>
    <row r="943" spans="1:6">
      <c r="A943">
        <v>8425075</v>
      </c>
      <c r="B943" t="s">
        <v>1158</v>
      </c>
      <c r="C943" s="265">
        <v>45291</v>
      </c>
      <c r="D943">
        <v>5157</v>
      </c>
      <c r="F943" s="405">
        <v>5170</v>
      </c>
    </row>
    <row r="944" spans="1:6">
      <c r="A944">
        <v>8425079</v>
      </c>
      <c r="B944" t="s">
        <v>1159</v>
      </c>
      <c r="C944" s="265">
        <v>45291</v>
      </c>
      <c r="D944">
        <v>2051</v>
      </c>
      <c r="F944" s="405">
        <v>2098</v>
      </c>
    </row>
    <row r="945" spans="1:6">
      <c r="A945">
        <v>8425081</v>
      </c>
      <c r="B945" t="s">
        <v>1160</v>
      </c>
      <c r="C945" s="265">
        <v>45291</v>
      </c>
      <c r="D945">
        <v>5408</v>
      </c>
      <c r="F945" s="405">
        <v>5408</v>
      </c>
    </row>
    <row r="946" spans="1:6">
      <c r="A946">
        <v>8425083</v>
      </c>
      <c r="B946" t="s">
        <v>1161</v>
      </c>
      <c r="C946" s="265">
        <v>45291</v>
      </c>
      <c r="D946">
        <v>830</v>
      </c>
      <c r="F946">
        <v>827</v>
      </c>
    </row>
    <row r="947" spans="1:6">
      <c r="A947">
        <v>8425084</v>
      </c>
      <c r="B947" t="s">
        <v>1162</v>
      </c>
      <c r="C947" s="265">
        <v>45291</v>
      </c>
      <c r="D947">
        <v>2040</v>
      </c>
      <c r="F947" s="405">
        <v>2047</v>
      </c>
    </row>
    <row r="948" spans="1:6">
      <c r="A948">
        <v>8425085</v>
      </c>
      <c r="B948" t="s">
        <v>1163</v>
      </c>
      <c r="C948" s="265">
        <v>45291</v>
      </c>
      <c r="D948">
        <v>373</v>
      </c>
      <c r="F948">
        <v>379</v>
      </c>
    </row>
    <row r="949" spans="1:6">
      <c r="A949">
        <v>8425088</v>
      </c>
      <c r="B949" t="s">
        <v>1164</v>
      </c>
      <c r="C949" s="265">
        <v>45291</v>
      </c>
      <c r="D949">
        <v>2300</v>
      </c>
      <c r="F949" s="405">
        <v>2339</v>
      </c>
    </row>
    <row r="950" spans="1:6">
      <c r="A950">
        <v>8425090</v>
      </c>
      <c r="B950" t="s">
        <v>1165</v>
      </c>
      <c r="C950" s="265">
        <v>45291</v>
      </c>
      <c r="D950">
        <v>1328</v>
      </c>
      <c r="F950" s="405">
        <v>1323</v>
      </c>
    </row>
    <row r="951" spans="1:6">
      <c r="A951">
        <v>8425091</v>
      </c>
      <c r="B951" t="s">
        <v>1166</v>
      </c>
      <c r="C951" s="265">
        <v>45291</v>
      </c>
      <c r="D951">
        <v>1573</v>
      </c>
      <c r="F951" s="405">
        <v>1598</v>
      </c>
    </row>
    <row r="952" spans="1:6">
      <c r="A952">
        <v>8425092</v>
      </c>
      <c r="B952" t="s">
        <v>1167</v>
      </c>
      <c r="C952" s="265">
        <v>45291</v>
      </c>
      <c r="D952">
        <v>541</v>
      </c>
      <c r="F952">
        <v>542</v>
      </c>
    </row>
    <row r="953" spans="1:6">
      <c r="A953">
        <v>8425093</v>
      </c>
      <c r="B953" t="s">
        <v>1168</v>
      </c>
      <c r="C953" s="265">
        <v>45291</v>
      </c>
      <c r="D953">
        <v>2269</v>
      </c>
      <c r="F953" s="405">
        <v>2268</v>
      </c>
    </row>
    <row r="954" spans="1:6">
      <c r="A954">
        <v>8425097</v>
      </c>
      <c r="B954" t="s">
        <v>1169</v>
      </c>
      <c r="C954" s="265">
        <v>45291</v>
      </c>
      <c r="D954">
        <v>1288</v>
      </c>
      <c r="F954" s="405">
        <v>1264</v>
      </c>
    </row>
    <row r="955" spans="1:6">
      <c r="A955">
        <v>8425098</v>
      </c>
      <c r="B955" t="s">
        <v>1170</v>
      </c>
      <c r="C955" s="265">
        <v>45291</v>
      </c>
      <c r="D955">
        <v>289</v>
      </c>
      <c r="F955">
        <v>293</v>
      </c>
    </row>
    <row r="956" spans="1:6">
      <c r="A956">
        <v>8425104</v>
      </c>
      <c r="B956" t="s">
        <v>1171</v>
      </c>
      <c r="C956" s="265">
        <v>45291</v>
      </c>
      <c r="D956">
        <v>2233</v>
      </c>
      <c r="F956" s="405">
        <v>2278</v>
      </c>
    </row>
    <row r="957" spans="1:6">
      <c r="A957">
        <v>8425108</v>
      </c>
      <c r="B957" t="s">
        <v>1172</v>
      </c>
      <c r="C957" s="265">
        <v>45291</v>
      </c>
      <c r="D957">
        <v>6621</v>
      </c>
      <c r="F957" s="405">
        <v>6616</v>
      </c>
    </row>
    <row r="958" spans="1:6">
      <c r="A958">
        <v>8425110</v>
      </c>
      <c r="B958" t="s">
        <v>1173</v>
      </c>
      <c r="C958" s="265">
        <v>45291</v>
      </c>
      <c r="D958">
        <v>1439</v>
      </c>
      <c r="F958" s="405">
        <v>1425</v>
      </c>
    </row>
    <row r="959" spans="1:6">
      <c r="A959">
        <v>8425112</v>
      </c>
      <c r="B959" t="s">
        <v>1174</v>
      </c>
      <c r="C959" s="265">
        <v>45291</v>
      </c>
      <c r="D959">
        <v>749</v>
      </c>
      <c r="F959">
        <v>752</v>
      </c>
    </row>
    <row r="960" spans="1:6">
      <c r="A960">
        <v>8425123</v>
      </c>
      <c r="B960" t="s">
        <v>1175</v>
      </c>
      <c r="C960" s="265">
        <v>45291</v>
      </c>
      <c r="D960">
        <v>853</v>
      </c>
      <c r="F960">
        <v>840</v>
      </c>
    </row>
    <row r="961" spans="1:6">
      <c r="A961">
        <v>8425124</v>
      </c>
      <c r="B961" t="s">
        <v>1176</v>
      </c>
      <c r="C961" s="265">
        <v>45291</v>
      </c>
      <c r="D961">
        <v>910</v>
      </c>
      <c r="F961">
        <v>909</v>
      </c>
    </row>
    <row r="962" spans="1:6">
      <c r="A962">
        <v>8425125</v>
      </c>
      <c r="B962" t="s">
        <v>1177</v>
      </c>
      <c r="C962" s="265">
        <v>45291</v>
      </c>
      <c r="D962">
        <v>198</v>
      </c>
      <c r="F962">
        <v>195</v>
      </c>
    </row>
    <row r="963" spans="1:6">
      <c r="A963">
        <v>8425130</v>
      </c>
      <c r="B963" t="s">
        <v>1178</v>
      </c>
      <c r="C963" s="265">
        <v>45291</v>
      </c>
      <c r="D963">
        <v>1409</v>
      </c>
      <c r="F963" s="405">
        <v>1409</v>
      </c>
    </row>
    <row r="964" spans="1:6">
      <c r="A964">
        <v>8425134</v>
      </c>
      <c r="B964" t="s">
        <v>1179</v>
      </c>
      <c r="C964" s="265">
        <v>45291</v>
      </c>
      <c r="D964">
        <v>3069</v>
      </c>
      <c r="F964" s="405">
        <v>3074</v>
      </c>
    </row>
    <row r="965" spans="1:6">
      <c r="A965">
        <v>8425135</v>
      </c>
      <c r="B965" t="s">
        <v>1180</v>
      </c>
      <c r="C965" s="265">
        <v>45291</v>
      </c>
      <c r="D965">
        <v>2124</v>
      </c>
      <c r="F965" s="405">
        <v>2111</v>
      </c>
    </row>
    <row r="966" spans="1:6">
      <c r="A966">
        <v>8425137</v>
      </c>
      <c r="B966" t="s">
        <v>1181</v>
      </c>
      <c r="C966" s="265">
        <v>45291</v>
      </c>
      <c r="D966">
        <v>4989</v>
      </c>
      <c r="F966" s="405">
        <v>5036</v>
      </c>
    </row>
    <row r="967" spans="1:6">
      <c r="A967">
        <v>8425138</v>
      </c>
      <c r="B967" t="s">
        <v>1182</v>
      </c>
      <c r="C967" s="265">
        <v>45291</v>
      </c>
      <c r="D967">
        <v>3295</v>
      </c>
      <c r="F967" s="405">
        <v>3281</v>
      </c>
    </row>
    <row r="968" spans="1:6">
      <c r="A968">
        <v>8425139</v>
      </c>
      <c r="B968" t="s">
        <v>1183</v>
      </c>
      <c r="C968" s="265">
        <v>45291</v>
      </c>
      <c r="D968">
        <v>2918</v>
      </c>
      <c r="F968" s="405">
        <v>2931</v>
      </c>
    </row>
    <row r="969" spans="1:6">
      <c r="A969">
        <v>8425140</v>
      </c>
      <c r="B969" t="s">
        <v>1184</v>
      </c>
      <c r="C969" s="265">
        <v>45291</v>
      </c>
      <c r="D969">
        <v>2148</v>
      </c>
      <c r="F969" s="405">
        <v>2137</v>
      </c>
    </row>
    <row r="970" spans="1:6">
      <c r="A970">
        <v>8425141</v>
      </c>
      <c r="B970" t="s">
        <v>1185</v>
      </c>
      <c r="C970" s="265">
        <v>45291</v>
      </c>
      <c r="D970">
        <v>16469</v>
      </c>
      <c r="F970" s="405">
        <v>16581</v>
      </c>
    </row>
    <row r="971" spans="1:6">
      <c r="A971">
        <v>8426001</v>
      </c>
      <c r="B971" t="s">
        <v>1186</v>
      </c>
      <c r="C971" s="265">
        <v>45291</v>
      </c>
      <c r="D971">
        <v>5021</v>
      </c>
      <c r="F971" s="405">
        <v>5116</v>
      </c>
    </row>
    <row r="972" spans="1:6">
      <c r="A972">
        <v>8426005</v>
      </c>
      <c r="B972" t="s">
        <v>1187</v>
      </c>
      <c r="C972" s="265">
        <v>45291</v>
      </c>
      <c r="D972">
        <v>541</v>
      </c>
      <c r="F972">
        <v>531</v>
      </c>
    </row>
    <row r="973" spans="1:6">
      <c r="A973">
        <v>8426006</v>
      </c>
      <c r="B973" t="s">
        <v>1188</v>
      </c>
      <c r="C973" s="265">
        <v>45291</v>
      </c>
      <c r="D973">
        <v>325</v>
      </c>
      <c r="F973">
        <v>317</v>
      </c>
    </row>
    <row r="974" spans="1:6">
      <c r="A974">
        <v>8426008</v>
      </c>
      <c r="B974" t="s">
        <v>1132</v>
      </c>
      <c r="C974" s="265">
        <v>45291</v>
      </c>
      <c r="D974">
        <v>2137</v>
      </c>
      <c r="F974" s="405">
        <v>2160</v>
      </c>
    </row>
    <row r="975" spans="1:6">
      <c r="A975">
        <v>8426011</v>
      </c>
      <c r="B975" t="s">
        <v>1189</v>
      </c>
      <c r="C975" s="265">
        <v>45291</v>
      </c>
      <c r="D975">
        <v>1908</v>
      </c>
      <c r="F975" s="405">
        <v>1905</v>
      </c>
    </row>
    <row r="976" spans="1:6">
      <c r="A976">
        <v>8426013</v>
      </c>
      <c r="B976" t="s">
        <v>1190</v>
      </c>
      <c r="C976" s="265">
        <v>45291</v>
      </c>
      <c r="D976">
        <v>4702</v>
      </c>
      <c r="F976" s="405">
        <v>4651</v>
      </c>
    </row>
    <row r="977" spans="1:6">
      <c r="A977">
        <v>8426014</v>
      </c>
      <c r="B977" t="s">
        <v>1191</v>
      </c>
      <c r="C977" s="265">
        <v>45291</v>
      </c>
      <c r="D977">
        <v>8939</v>
      </c>
      <c r="F977" s="405">
        <v>9044</v>
      </c>
    </row>
    <row r="978" spans="1:6">
      <c r="A978">
        <v>8426019</v>
      </c>
      <c r="B978" t="s">
        <v>1192</v>
      </c>
      <c r="C978" s="265">
        <v>45291</v>
      </c>
      <c r="D978">
        <v>3235</v>
      </c>
      <c r="F978" s="405">
        <v>3275</v>
      </c>
    </row>
    <row r="979" spans="1:6">
      <c r="A979">
        <v>8426020</v>
      </c>
      <c r="B979" t="s">
        <v>1193</v>
      </c>
      <c r="C979" s="265">
        <v>45291</v>
      </c>
      <c r="D979">
        <v>738</v>
      </c>
      <c r="F979">
        <v>747</v>
      </c>
    </row>
    <row r="980" spans="1:6">
      <c r="A980">
        <v>8426021</v>
      </c>
      <c r="B980" t="s">
        <v>1194</v>
      </c>
      <c r="C980" s="265">
        <v>45291</v>
      </c>
      <c r="D980">
        <v>34425</v>
      </c>
      <c r="F980" s="405">
        <v>34576</v>
      </c>
    </row>
    <row r="981" spans="1:6">
      <c r="A981">
        <v>8426028</v>
      </c>
      <c r="B981" t="s">
        <v>1195</v>
      </c>
      <c r="C981" s="265">
        <v>45291</v>
      </c>
      <c r="D981">
        <v>4265</v>
      </c>
      <c r="F981" s="405">
        <v>4291</v>
      </c>
    </row>
    <row r="982" spans="1:6">
      <c r="A982">
        <v>8426031</v>
      </c>
      <c r="B982" t="s">
        <v>1196</v>
      </c>
      <c r="C982" s="265">
        <v>45291</v>
      </c>
      <c r="D982">
        <v>2736</v>
      </c>
      <c r="F982" s="405">
        <v>2797</v>
      </c>
    </row>
    <row r="983" spans="1:6">
      <c r="A983">
        <v>8426035</v>
      </c>
      <c r="B983" t="s">
        <v>1197</v>
      </c>
      <c r="C983" s="265">
        <v>45291</v>
      </c>
      <c r="D983">
        <v>2645</v>
      </c>
      <c r="F983" s="405">
        <v>2681</v>
      </c>
    </row>
    <row r="984" spans="1:6">
      <c r="A984">
        <v>8426036</v>
      </c>
      <c r="B984" t="s">
        <v>303</v>
      </c>
      <c r="C984" s="265">
        <v>45291</v>
      </c>
      <c r="D984">
        <v>462</v>
      </c>
      <c r="F984">
        <v>487</v>
      </c>
    </row>
    <row r="985" spans="1:6">
      <c r="A985">
        <v>8426038</v>
      </c>
      <c r="B985" t="s">
        <v>1198</v>
      </c>
      <c r="C985" s="265">
        <v>45291</v>
      </c>
      <c r="D985">
        <v>4541</v>
      </c>
      <c r="F985" s="405">
        <v>4580</v>
      </c>
    </row>
    <row r="986" spans="1:6">
      <c r="A986">
        <v>8426043</v>
      </c>
      <c r="B986" t="s">
        <v>1199</v>
      </c>
      <c r="C986" s="265">
        <v>45291</v>
      </c>
      <c r="D986">
        <v>1802</v>
      </c>
      <c r="F986" s="405">
        <v>1790</v>
      </c>
    </row>
    <row r="987" spans="1:6">
      <c r="A987">
        <v>8426044</v>
      </c>
      <c r="B987" t="s">
        <v>1200</v>
      </c>
      <c r="C987" s="265">
        <v>45291</v>
      </c>
      <c r="D987">
        <v>3363</v>
      </c>
      <c r="F987" s="405">
        <v>3360</v>
      </c>
    </row>
    <row r="988" spans="1:6">
      <c r="A988">
        <v>8426045</v>
      </c>
      <c r="B988" t="s">
        <v>1201</v>
      </c>
      <c r="C988" s="265">
        <v>45291</v>
      </c>
      <c r="D988">
        <v>5385</v>
      </c>
      <c r="F988" s="405">
        <v>5381</v>
      </c>
    </row>
    <row r="989" spans="1:6">
      <c r="A989">
        <v>8426058</v>
      </c>
      <c r="B989" t="s">
        <v>261</v>
      </c>
      <c r="C989" s="265">
        <v>45291</v>
      </c>
      <c r="D989">
        <v>2384</v>
      </c>
      <c r="F989" s="405">
        <v>2383</v>
      </c>
    </row>
    <row r="990" spans="1:6">
      <c r="A990">
        <v>8426062</v>
      </c>
      <c r="B990" t="s">
        <v>1202</v>
      </c>
      <c r="C990" s="265">
        <v>45291</v>
      </c>
      <c r="D990">
        <v>3174</v>
      </c>
      <c r="F990" s="405">
        <v>3159</v>
      </c>
    </row>
    <row r="991" spans="1:6">
      <c r="A991">
        <v>8426064</v>
      </c>
      <c r="B991" t="s">
        <v>1203</v>
      </c>
      <c r="C991" s="265">
        <v>45291</v>
      </c>
      <c r="D991">
        <v>512</v>
      </c>
      <c r="F991">
        <v>508</v>
      </c>
    </row>
    <row r="992" spans="1:6">
      <c r="A992">
        <v>8426065</v>
      </c>
      <c r="B992" t="s">
        <v>1204</v>
      </c>
      <c r="C992" s="265">
        <v>45291</v>
      </c>
      <c r="D992">
        <v>2171</v>
      </c>
      <c r="F992" s="405">
        <v>2196</v>
      </c>
    </row>
    <row r="993" spans="1:6">
      <c r="A993">
        <v>8426066</v>
      </c>
      <c r="B993" t="s">
        <v>1205</v>
      </c>
      <c r="C993" s="265">
        <v>45291</v>
      </c>
      <c r="D993">
        <v>4041</v>
      </c>
      <c r="F993" s="405">
        <v>4024</v>
      </c>
    </row>
    <row r="994" spans="1:6">
      <c r="A994">
        <v>8426067</v>
      </c>
      <c r="B994" t="s">
        <v>1206</v>
      </c>
      <c r="C994" s="265">
        <v>45291</v>
      </c>
      <c r="D994">
        <v>3665</v>
      </c>
      <c r="F994" s="405">
        <v>3649</v>
      </c>
    </row>
    <row r="995" spans="1:6">
      <c r="A995">
        <v>8426070</v>
      </c>
      <c r="B995" t="s">
        <v>1207</v>
      </c>
      <c r="C995" s="265">
        <v>45291</v>
      </c>
      <c r="D995">
        <v>22946</v>
      </c>
      <c r="F995" s="405">
        <v>22839</v>
      </c>
    </row>
    <row r="996" spans="1:6">
      <c r="A996">
        <v>8426071</v>
      </c>
      <c r="B996" t="s">
        <v>1208</v>
      </c>
      <c r="C996" s="265">
        <v>45291</v>
      </c>
      <c r="D996">
        <v>4734</v>
      </c>
      <c r="F996" s="405">
        <v>4736</v>
      </c>
    </row>
    <row r="997" spans="1:6">
      <c r="A997">
        <v>8426073</v>
      </c>
      <c r="B997" t="s">
        <v>1209</v>
      </c>
      <c r="C997" s="265">
        <v>45291</v>
      </c>
      <c r="D997">
        <v>4677</v>
      </c>
      <c r="F997" s="405">
        <v>4743</v>
      </c>
    </row>
    <row r="998" spans="1:6">
      <c r="A998">
        <v>8426074</v>
      </c>
      <c r="B998" t="s">
        <v>1210</v>
      </c>
      <c r="C998" s="265">
        <v>45291</v>
      </c>
      <c r="D998">
        <v>4429</v>
      </c>
      <c r="F998" s="405">
        <v>4433</v>
      </c>
    </row>
    <row r="999" spans="1:6">
      <c r="A999">
        <v>8426078</v>
      </c>
      <c r="B999" t="s">
        <v>1211</v>
      </c>
      <c r="C999" s="265">
        <v>45291</v>
      </c>
      <c r="D999">
        <v>231</v>
      </c>
      <c r="F999">
        <v>231</v>
      </c>
    </row>
    <row r="1000" spans="1:6">
      <c r="A1000">
        <v>8426087</v>
      </c>
      <c r="B1000" t="s">
        <v>1212</v>
      </c>
      <c r="C1000" s="265">
        <v>45291</v>
      </c>
      <c r="D1000">
        <v>9333</v>
      </c>
      <c r="F1000" s="405">
        <v>9358</v>
      </c>
    </row>
    <row r="1001" spans="1:6">
      <c r="A1001">
        <v>8426090</v>
      </c>
      <c r="B1001" t="s">
        <v>1213</v>
      </c>
      <c r="C1001" s="265">
        <v>45291</v>
      </c>
      <c r="D1001">
        <v>919</v>
      </c>
      <c r="F1001">
        <v>902</v>
      </c>
    </row>
    <row r="1002" spans="1:6">
      <c r="A1002">
        <v>8426097</v>
      </c>
      <c r="B1002" t="s">
        <v>1214</v>
      </c>
      <c r="C1002" s="265">
        <v>45291</v>
      </c>
      <c r="D1002">
        <v>11187</v>
      </c>
      <c r="F1002" s="405">
        <v>11176</v>
      </c>
    </row>
    <row r="1003" spans="1:6">
      <c r="A1003">
        <v>8426100</v>
      </c>
      <c r="B1003" t="s">
        <v>1215</v>
      </c>
      <c r="C1003" s="265">
        <v>45291</v>
      </c>
      <c r="D1003">
        <v>4517</v>
      </c>
      <c r="F1003" s="405">
        <v>4500</v>
      </c>
    </row>
    <row r="1004" spans="1:6">
      <c r="A1004">
        <v>8426108</v>
      </c>
      <c r="B1004" t="s">
        <v>1216</v>
      </c>
      <c r="C1004" s="265">
        <v>45291</v>
      </c>
      <c r="D1004">
        <v>7196</v>
      </c>
      <c r="F1004" s="405">
        <v>7098</v>
      </c>
    </row>
    <row r="1005" spans="1:6">
      <c r="A1005">
        <v>8426109</v>
      </c>
      <c r="B1005" t="s">
        <v>1217</v>
      </c>
      <c r="C1005" s="265">
        <v>45291</v>
      </c>
      <c r="D1005">
        <v>283</v>
      </c>
      <c r="F1005">
        <v>289</v>
      </c>
    </row>
    <row r="1006" spans="1:6">
      <c r="A1006">
        <v>8426113</v>
      </c>
      <c r="B1006" t="s">
        <v>1218</v>
      </c>
      <c r="C1006" s="265">
        <v>45291</v>
      </c>
      <c r="D1006">
        <v>2157</v>
      </c>
      <c r="F1006" s="405">
        <v>2182</v>
      </c>
    </row>
    <row r="1007" spans="1:6">
      <c r="A1007">
        <v>8426117</v>
      </c>
      <c r="B1007" t="s">
        <v>1219</v>
      </c>
      <c r="C1007" s="265">
        <v>45291</v>
      </c>
      <c r="D1007">
        <v>2493</v>
      </c>
      <c r="F1007" s="405">
        <v>2533</v>
      </c>
    </row>
    <row r="1008" spans="1:6">
      <c r="A1008">
        <v>8426118</v>
      </c>
      <c r="B1008" t="s">
        <v>1220</v>
      </c>
      <c r="C1008" s="265">
        <v>45291</v>
      </c>
      <c r="D1008">
        <v>546</v>
      </c>
      <c r="F1008">
        <v>546</v>
      </c>
    </row>
    <row r="1009" spans="1:6">
      <c r="A1009">
        <v>8426120</v>
      </c>
      <c r="B1009" t="s">
        <v>1221</v>
      </c>
      <c r="C1009" s="265">
        <v>45291</v>
      </c>
      <c r="D1009">
        <v>4429</v>
      </c>
      <c r="F1009" s="405">
        <v>4456</v>
      </c>
    </row>
    <row r="1010" spans="1:6">
      <c r="A1010">
        <v>8426121</v>
      </c>
      <c r="B1010" t="s">
        <v>1222</v>
      </c>
      <c r="C1010" s="265">
        <v>45291</v>
      </c>
      <c r="D1010">
        <v>2401</v>
      </c>
      <c r="F1010" s="405">
        <v>2411</v>
      </c>
    </row>
    <row r="1011" spans="1:6">
      <c r="A1011">
        <v>8426124</v>
      </c>
      <c r="B1011" t="s">
        <v>1223</v>
      </c>
      <c r="C1011" s="265">
        <v>45291</v>
      </c>
      <c r="D1011">
        <v>3772</v>
      </c>
      <c r="F1011" s="405">
        <v>3751</v>
      </c>
    </row>
    <row r="1012" spans="1:6">
      <c r="A1012">
        <v>8426125</v>
      </c>
      <c r="B1012" t="s">
        <v>1224</v>
      </c>
      <c r="C1012" s="265">
        <v>45291</v>
      </c>
      <c r="D1012">
        <v>1676</v>
      </c>
      <c r="F1012" s="405">
        <v>1661</v>
      </c>
    </row>
    <row r="1013" spans="1:6">
      <c r="A1013">
        <v>8426128</v>
      </c>
      <c r="B1013" t="s">
        <v>1225</v>
      </c>
      <c r="C1013" s="265">
        <v>45291</v>
      </c>
      <c r="D1013">
        <v>5203</v>
      </c>
      <c r="F1013" s="405">
        <v>5341</v>
      </c>
    </row>
    <row r="1014" spans="1:6">
      <c r="A1014">
        <v>8426134</v>
      </c>
      <c r="B1014" t="s">
        <v>1226</v>
      </c>
      <c r="C1014" s="265">
        <v>45291</v>
      </c>
      <c r="D1014">
        <v>8722</v>
      </c>
      <c r="F1014" s="405">
        <v>8807</v>
      </c>
    </row>
    <row r="1015" spans="1:6">
      <c r="A1015">
        <v>8426135</v>
      </c>
      <c r="B1015" t="s">
        <v>1227</v>
      </c>
      <c r="C1015" s="265">
        <v>45291</v>
      </c>
      <c r="D1015">
        <v>1815</v>
      </c>
      <c r="F1015" s="405">
        <v>1814</v>
      </c>
    </row>
    <row r="1016" spans="1:6">
      <c r="A1016">
        <v>8435005</v>
      </c>
      <c r="B1016" t="s">
        <v>1228</v>
      </c>
      <c r="C1016" s="265">
        <v>45291</v>
      </c>
      <c r="D1016">
        <v>4201</v>
      </c>
      <c r="F1016" s="405">
        <v>4160</v>
      </c>
    </row>
    <row r="1017" spans="1:6">
      <c r="A1017">
        <v>8435010</v>
      </c>
      <c r="B1017" t="s">
        <v>1229</v>
      </c>
      <c r="C1017" s="265">
        <v>45291</v>
      </c>
      <c r="D1017">
        <v>1512</v>
      </c>
      <c r="F1017" s="405">
        <v>1521</v>
      </c>
    </row>
    <row r="1018" spans="1:6">
      <c r="A1018">
        <v>8435013</v>
      </c>
      <c r="B1018" t="s">
        <v>1230</v>
      </c>
      <c r="C1018" s="265">
        <v>45291</v>
      </c>
      <c r="D1018">
        <v>4822</v>
      </c>
      <c r="F1018" s="405">
        <v>4834</v>
      </c>
    </row>
    <row r="1019" spans="1:6">
      <c r="A1019">
        <v>8435015</v>
      </c>
      <c r="B1019" t="s">
        <v>1231</v>
      </c>
      <c r="C1019" s="265">
        <v>45291</v>
      </c>
      <c r="D1019">
        <v>3057</v>
      </c>
      <c r="F1019" s="405">
        <v>3111</v>
      </c>
    </row>
    <row r="1020" spans="1:6">
      <c r="A1020">
        <v>8435016</v>
      </c>
      <c r="B1020" t="s">
        <v>1232</v>
      </c>
      <c r="C1020" s="265">
        <v>45291</v>
      </c>
      <c r="D1020">
        <v>62929</v>
      </c>
      <c r="F1020" s="405">
        <v>62796</v>
      </c>
    </row>
    <row r="1021" spans="1:6">
      <c r="A1021">
        <v>8435018</v>
      </c>
      <c r="B1021" t="s">
        <v>1233</v>
      </c>
      <c r="C1021" s="265">
        <v>45291</v>
      </c>
      <c r="D1021">
        <v>1413</v>
      </c>
      <c r="F1021" s="405">
        <v>1402</v>
      </c>
    </row>
    <row r="1022" spans="1:6">
      <c r="A1022">
        <v>8435020</v>
      </c>
      <c r="B1022" t="s">
        <v>1234</v>
      </c>
      <c r="C1022" s="265">
        <v>45291</v>
      </c>
      <c r="D1022">
        <v>2861</v>
      </c>
      <c r="F1022" s="405">
        <v>2836</v>
      </c>
    </row>
    <row r="1023" spans="1:6">
      <c r="A1023">
        <v>8435024</v>
      </c>
      <c r="B1023" t="s">
        <v>1235</v>
      </c>
      <c r="C1023" s="265">
        <v>45291</v>
      </c>
      <c r="D1023">
        <v>6523</v>
      </c>
      <c r="F1023" s="405">
        <v>6448</v>
      </c>
    </row>
    <row r="1024" spans="1:6">
      <c r="A1024">
        <v>8435029</v>
      </c>
      <c r="B1024" t="s">
        <v>1236</v>
      </c>
      <c r="C1024" s="265">
        <v>45291</v>
      </c>
      <c r="D1024">
        <v>8833</v>
      </c>
      <c r="F1024" s="405">
        <v>8727</v>
      </c>
    </row>
    <row r="1025" spans="1:6">
      <c r="A1025">
        <v>8435030</v>
      </c>
      <c r="B1025" t="s">
        <v>1237</v>
      </c>
      <c r="C1025" s="265">
        <v>45291</v>
      </c>
      <c r="D1025">
        <v>7592</v>
      </c>
      <c r="F1025" s="405">
        <v>7525</v>
      </c>
    </row>
    <row r="1026" spans="1:6">
      <c r="A1026">
        <v>8435034</v>
      </c>
      <c r="B1026" t="s">
        <v>1238</v>
      </c>
      <c r="C1026" s="265">
        <v>45291</v>
      </c>
      <c r="D1026">
        <v>14342</v>
      </c>
      <c r="F1026" s="405">
        <v>14300</v>
      </c>
    </row>
    <row r="1027" spans="1:6">
      <c r="A1027">
        <v>8435035</v>
      </c>
      <c r="B1027" t="s">
        <v>1239</v>
      </c>
      <c r="C1027" s="265">
        <v>45291</v>
      </c>
      <c r="D1027">
        <v>13733</v>
      </c>
      <c r="F1027" s="405">
        <v>13735</v>
      </c>
    </row>
    <row r="1028" spans="1:6">
      <c r="A1028">
        <v>8435036</v>
      </c>
      <c r="B1028" t="s">
        <v>1240</v>
      </c>
      <c r="C1028" s="265">
        <v>45291</v>
      </c>
      <c r="D1028">
        <v>5929</v>
      </c>
      <c r="F1028" s="405">
        <v>5956</v>
      </c>
    </row>
    <row r="1029" spans="1:6">
      <c r="A1029">
        <v>8435042</v>
      </c>
      <c r="B1029" t="s">
        <v>1241</v>
      </c>
      <c r="C1029" s="265">
        <v>45291</v>
      </c>
      <c r="D1029">
        <v>2694</v>
      </c>
      <c r="F1029" s="405">
        <v>2725</v>
      </c>
    </row>
    <row r="1030" spans="1:6">
      <c r="A1030">
        <v>8435045</v>
      </c>
      <c r="B1030" t="s">
        <v>1242</v>
      </c>
      <c r="C1030" s="265">
        <v>45291</v>
      </c>
      <c r="D1030">
        <v>5014</v>
      </c>
      <c r="F1030" s="405">
        <v>5035</v>
      </c>
    </row>
    <row r="1031" spans="1:6">
      <c r="A1031">
        <v>8435047</v>
      </c>
      <c r="B1031" t="s">
        <v>1243</v>
      </c>
      <c r="C1031" s="265">
        <v>45291</v>
      </c>
      <c r="D1031">
        <v>4506</v>
      </c>
      <c r="F1031" s="405">
        <v>4492</v>
      </c>
    </row>
    <row r="1032" spans="1:6">
      <c r="A1032">
        <v>8435052</v>
      </c>
      <c r="B1032" t="s">
        <v>1244</v>
      </c>
      <c r="C1032" s="265">
        <v>45291</v>
      </c>
      <c r="D1032">
        <v>12256</v>
      </c>
      <c r="F1032" s="405">
        <v>12243</v>
      </c>
    </row>
    <row r="1033" spans="1:6">
      <c r="A1033">
        <v>8435053</v>
      </c>
      <c r="B1033" t="s">
        <v>1245</v>
      </c>
      <c r="C1033" s="265">
        <v>45291</v>
      </c>
      <c r="D1033">
        <v>2147</v>
      </c>
      <c r="F1033" s="405">
        <v>2098</v>
      </c>
    </row>
    <row r="1034" spans="1:6">
      <c r="A1034">
        <v>8435054</v>
      </c>
      <c r="B1034" t="s">
        <v>1246</v>
      </c>
      <c r="C1034" s="265">
        <v>45291</v>
      </c>
      <c r="D1034">
        <v>987</v>
      </c>
      <c r="F1034">
        <v>965</v>
      </c>
    </row>
    <row r="1035" spans="1:6">
      <c r="A1035">
        <v>8435057</v>
      </c>
      <c r="B1035" t="s">
        <v>1247</v>
      </c>
      <c r="C1035" s="265">
        <v>45291</v>
      </c>
      <c r="D1035">
        <v>20350</v>
      </c>
      <c r="F1035" s="405">
        <v>20520</v>
      </c>
    </row>
    <row r="1036" spans="1:6">
      <c r="A1036">
        <v>8435059</v>
      </c>
      <c r="B1036" t="s">
        <v>1248</v>
      </c>
      <c r="C1036" s="265">
        <v>45291</v>
      </c>
      <c r="D1036">
        <v>22820</v>
      </c>
      <c r="F1036" s="405">
        <v>22735</v>
      </c>
    </row>
    <row r="1037" spans="1:6">
      <c r="A1037">
        <v>8435066</v>
      </c>
      <c r="B1037" t="s">
        <v>1249</v>
      </c>
      <c r="C1037" s="265">
        <v>45291</v>
      </c>
      <c r="D1037">
        <v>8277</v>
      </c>
      <c r="F1037" s="405">
        <v>8210</v>
      </c>
    </row>
    <row r="1038" spans="1:6">
      <c r="A1038">
        <v>8435067</v>
      </c>
      <c r="B1038" t="s">
        <v>1250</v>
      </c>
      <c r="C1038" s="265">
        <v>45291</v>
      </c>
      <c r="D1038">
        <v>4410</v>
      </c>
      <c r="F1038" s="405">
        <v>4430</v>
      </c>
    </row>
    <row r="1039" spans="1:6">
      <c r="A1039">
        <v>8436001</v>
      </c>
      <c r="B1039" t="s">
        <v>1251</v>
      </c>
      <c r="C1039" s="265">
        <v>45291</v>
      </c>
      <c r="D1039">
        <v>1706</v>
      </c>
      <c r="F1039" s="405">
        <v>1709</v>
      </c>
    </row>
    <row r="1040" spans="1:6">
      <c r="A1040">
        <v>8436003</v>
      </c>
      <c r="B1040" t="s">
        <v>1252</v>
      </c>
      <c r="C1040" s="265">
        <v>45291</v>
      </c>
      <c r="D1040">
        <v>2828</v>
      </c>
      <c r="F1040" s="405">
        <v>2874</v>
      </c>
    </row>
    <row r="1041" spans="1:6">
      <c r="A1041">
        <v>8436004</v>
      </c>
      <c r="B1041" t="s">
        <v>1253</v>
      </c>
      <c r="C1041" s="265">
        <v>45291</v>
      </c>
      <c r="D1041">
        <v>3012</v>
      </c>
      <c r="F1041" s="405">
        <v>3028</v>
      </c>
    </row>
    <row r="1042" spans="1:6">
      <c r="A1042">
        <v>8436005</v>
      </c>
      <c r="B1042" t="s">
        <v>1254</v>
      </c>
      <c r="C1042" s="265">
        <v>45291</v>
      </c>
      <c r="D1042">
        <v>4059</v>
      </c>
      <c r="F1042" s="405">
        <v>3999</v>
      </c>
    </row>
    <row r="1043" spans="1:6">
      <c r="A1043">
        <v>8436006</v>
      </c>
      <c r="B1043" t="s">
        <v>1255</v>
      </c>
      <c r="C1043" s="265">
        <v>45291</v>
      </c>
      <c r="D1043">
        <v>4221</v>
      </c>
      <c r="F1043" s="405">
        <v>4223</v>
      </c>
    </row>
    <row r="1044" spans="1:6">
      <c r="A1044">
        <v>8436008</v>
      </c>
      <c r="B1044" t="s">
        <v>1256</v>
      </c>
      <c r="C1044" s="265">
        <v>45291</v>
      </c>
      <c r="D1044">
        <v>10351</v>
      </c>
      <c r="F1044" s="405">
        <v>10417</v>
      </c>
    </row>
    <row r="1045" spans="1:6">
      <c r="A1045">
        <v>8436009</v>
      </c>
      <c r="B1045" t="s">
        <v>1257</v>
      </c>
      <c r="C1045" s="265">
        <v>45291</v>
      </c>
      <c r="D1045">
        <v>20698</v>
      </c>
      <c r="F1045" s="405">
        <v>20838</v>
      </c>
    </row>
    <row r="1046" spans="1:6">
      <c r="A1046">
        <v>8436010</v>
      </c>
      <c r="B1046" t="s">
        <v>1258</v>
      </c>
      <c r="C1046" s="265">
        <v>45291</v>
      </c>
      <c r="D1046">
        <v>15031</v>
      </c>
      <c r="F1046" s="405">
        <v>14942</v>
      </c>
    </row>
    <row r="1047" spans="1:6">
      <c r="A1047">
        <v>8436011</v>
      </c>
      <c r="B1047" t="s">
        <v>1259</v>
      </c>
      <c r="C1047" s="265">
        <v>45291</v>
      </c>
      <c r="D1047">
        <v>7298</v>
      </c>
      <c r="F1047" s="405">
        <v>7382</v>
      </c>
    </row>
    <row r="1048" spans="1:6">
      <c r="A1048">
        <v>8436012</v>
      </c>
      <c r="B1048" t="s">
        <v>1260</v>
      </c>
      <c r="C1048" s="265">
        <v>45291</v>
      </c>
      <c r="D1048">
        <v>5255</v>
      </c>
      <c r="F1048" s="405">
        <v>5269</v>
      </c>
    </row>
    <row r="1049" spans="1:6">
      <c r="A1049">
        <v>8436013</v>
      </c>
      <c r="B1049" t="s">
        <v>1261</v>
      </c>
      <c r="C1049" s="265">
        <v>45291</v>
      </c>
      <c r="D1049">
        <v>4430</v>
      </c>
      <c r="F1049" s="405">
        <v>4408</v>
      </c>
    </row>
    <row r="1050" spans="1:6">
      <c r="A1050">
        <v>8436014</v>
      </c>
      <c r="B1050" t="s">
        <v>1262</v>
      </c>
      <c r="C1050" s="265">
        <v>45291</v>
      </c>
      <c r="D1050">
        <v>3200</v>
      </c>
      <c r="F1050" s="405">
        <v>3181</v>
      </c>
    </row>
    <row r="1051" spans="1:6">
      <c r="A1051">
        <v>8436018</v>
      </c>
      <c r="B1051" t="s">
        <v>1263</v>
      </c>
      <c r="C1051" s="265">
        <v>45291</v>
      </c>
      <c r="D1051">
        <v>3175</v>
      </c>
      <c r="F1051" s="405">
        <v>3235</v>
      </c>
    </row>
    <row r="1052" spans="1:6">
      <c r="A1052">
        <v>8436019</v>
      </c>
      <c r="B1052" t="s">
        <v>1264</v>
      </c>
      <c r="C1052" s="265">
        <v>45291</v>
      </c>
      <c r="D1052">
        <v>733</v>
      </c>
      <c r="F1052">
        <v>717</v>
      </c>
    </row>
    <row r="1053" spans="1:6">
      <c r="A1053">
        <v>8436024</v>
      </c>
      <c r="B1053" t="s">
        <v>1265</v>
      </c>
      <c r="C1053" s="265">
        <v>45291</v>
      </c>
      <c r="D1053">
        <v>1369</v>
      </c>
      <c r="F1053" s="405">
        <v>1359</v>
      </c>
    </row>
    <row r="1054" spans="1:6">
      <c r="A1054">
        <v>8436027</v>
      </c>
      <c r="B1054" t="s">
        <v>1266</v>
      </c>
      <c r="C1054" s="265">
        <v>45291</v>
      </c>
      <c r="D1054">
        <v>533</v>
      </c>
      <c r="F1054">
        <v>533</v>
      </c>
    </row>
    <row r="1055" spans="1:6">
      <c r="A1055">
        <v>8436032</v>
      </c>
      <c r="B1055" t="s">
        <v>1267</v>
      </c>
      <c r="C1055" s="265">
        <v>45291</v>
      </c>
      <c r="D1055">
        <v>669</v>
      </c>
      <c r="F1055">
        <v>651</v>
      </c>
    </row>
    <row r="1056" spans="1:6">
      <c r="A1056">
        <v>8436039</v>
      </c>
      <c r="B1056" t="s">
        <v>1268</v>
      </c>
      <c r="C1056" s="265">
        <v>45291</v>
      </c>
      <c r="D1056">
        <v>3145</v>
      </c>
      <c r="F1056" s="405">
        <v>3105</v>
      </c>
    </row>
    <row r="1057" spans="1:6">
      <c r="A1057">
        <v>8436040</v>
      </c>
      <c r="B1057" t="s">
        <v>1269</v>
      </c>
      <c r="C1057" s="265">
        <v>45291</v>
      </c>
      <c r="D1057">
        <v>187</v>
      </c>
      <c r="F1057">
        <v>193</v>
      </c>
    </row>
    <row r="1058" spans="1:6">
      <c r="A1058">
        <v>8436047</v>
      </c>
      <c r="B1058" t="s">
        <v>1270</v>
      </c>
      <c r="C1058" s="265">
        <v>45291</v>
      </c>
      <c r="D1058">
        <v>720</v>
      </c>
      <c r="F1058">
        <v>736</v>
      </c>
    </row>
    <row r="1059" spans="1:6">
      <c r="A1059">
        <v>8436049</v>
      </c>
      <c r="B1059" t="s">
        <v>1271</v>
      </c>
      <c r="C1059" s="265">
        <v>45291</v>
      </c>
      <c r="D1059">
        <v>15062</v>
      </c>
      <c r="F1059" s="405">
        <v>15145</v>
      </c>
    </row>
    <row r="1060" spans="1:6">
      <c r="A1060">
        <v>8436052</v>
      </c>
      <c r="B1060" t="s">
        <v>1272</v>
      </c>
      <c r="C1060" s="265">
        <v>45291</v>
      </c>
      <c r="D1060">
        <v>9385</v>
      </c>
      <c r="F1060" s="405">
        <v>9530</v>
      </c>
    </row>
    <row r="1061" spans="1:6">
      <c r="A1061">
        <v>8436053</v>
      </c>
      <c r="B1061" t="s">
        <v>1273</v>
      </c>
      <c r="C1061" s="265">
        <v>45291</v>
      </c>
      <c r="D1061">
        <v>691</v>
      </c>
      <c r="F1061">
        <v>681</v>
      </c>
    </row>
    <row r="1062" spans="1:6">
      <c r="A1062">
        <v>8436055</v>
      </c>
      <c r="B1062" t="s">
        <v>1274</v>
      </c>
      <c r="C1062" s="265">
        <v>45291</v>
      </c>
      <c r="D1062">
        <v>23986</v>
      </c>
      <c r="F1062" s="405">
        <v>24226</v>
      </c>
    </row>
    <row r="1063" spans="1:6">
      <c r="A1063">
        <v>8436064</v>
      </c>
      <c r="B1063" t="s">
        <v>1275</v>
      </c>
      <c r="C1063" s="265">
        <v>45291</v>
      </c>
      <c r="D1063">
        <v>50660</v>
      </c>
      <c r="F1063" s="405">
        <v>50628</v>
      </c>
    </row>
    <row r="1064" spans="1:6">
      <c r="A1064">
        <v>8436067</v>
      </c>
      <c r="B1064" t="s">
        <v>1276</v>
      </c>
      <c r="C1064" s="265">
        <v>45291</v>
      </c>
      <c r="D1064">
        <v>812</v>
      </c>
      <c r="F1064">
        <v>838</v>
      </c>
    </row>
    <row r="1065" spans="1:6">
      <c r="A1065">
        <v>8436069</v>
      </c>
      <c r="B1065" t="s">
        <v>1277</v>
      </c>
      <c r="C1065" s="265">
        <v>45291</v>
      </c>
      <c r="D1065">
        <v>4037</v>
      </c>
      <c r="F1065" s="405">
        <v>4054</v>
      </c>
    </row>
    <row r="1066" spans="1:6">
      <c r="A1066">
        <v>8436077</v>
      </c>
      <c r="B1066" t="s">
        <v>1278</v>
      </c>
      <c r="C1066" s="265">
        <v>45291</v>
      </c>
      <c r="D1066">
        <v>277</v>
      </c>
      <c r="F1066">
        <v>279</v>
      </c>
    </row>
    <row r="1067" spans="1:6">
      <c r="A1067">
        <v>8436078</v>
      </c>
      <c r="B1067" t="s">
        <v>1279</v>
      </c>
      <c r="C1067" s="265">
        <v>45291</v>
      </c>
      <c r="D1067">
        <v>4689</v>
      </c>
      <c r="F1067" s="405">
        <v>4717</v>
      </c>
    </row>
    <row r="1068" spans="1:6">
      <c r="A1068">
        <v>8436079</v>
      </c>
      <c r="B1068" t="s">
        <v>1280</v>
      </c>
      <c r="C1068" s="265">
        <v>45291</v>
      </c>
      <c r="D1068">
        <v>3281</v>
      </c>
      <c r="F1068" s="405">
        <v>3267</v>
      </c>
    </row>
    <row r="1069" spans="1:6">
      <c r="A1069">
        <v>8436081</v>
      </c>
      <c r="B1069" t="s">
        <v>1281</v>
      </c>
      <c r="C1069" s="265">
        <v>45291</v>
      </c>
      <c r="D1069">
        <v>28010</v>
      </c>
      <c r="F1069" s="405">
        <v>28412</v>
      </c>
    </row>
    <row r="1070" spans="1:6">
      <c r="A1070">
        <v>8436082</v>
      </c>
      <c r="B1070" t="s">
        <v>1282</v>
      </c>
      <c r="C1070" s="265">
        <v>45291</v>
      </c>
      <c r="D1070">
        <v>24926</v>
      </c>
      <c r="F1070" s="405">
        <v>24940</v>
      </c>
    </row>
    <row r="1071" spans="1:6">
      <c r="A1071">
        <v>8436083</v>
      </c>
      <c r="B1071" t="s">
        <v>1283</v>
      </c>
      <c r="C1071" s="265">
        <v>45291</v>
      </c>
      <c r="D1071">
        <v>4746</v>
      </c>
      <c r="F1071" s="405">
        <v>4813</v>
      </c>
    </row>
    <row r="1072" spans="1:6">
      <c r="A1072">
        <v>8436085</v>
      </c>
      <c r="B1072" t="s">
        <v>1284</v>
      </c>
      <c r="C1072" s="265">
        <v>45291</v>
      </c>
      <c r="D1072">
        <v>3868</v>
      </c>
      <c r="F1072" s="405">
        <v>3861</v>
      </c>
    </row>
    <row r="1073" spans="1:6">
      <c r="A1073">
        <v>8436087</v>
      </c>
      <c r="B1073" t="s">
        <v>1285</v>
      </c>
      <c r="C1073" s="265">
        <v>45291</v>
      </c>
      <c r="D1073">
        <v>4039</v>
      </c>
      <c r="F1073" s="405">
        <v>4087</v>
      </c>
    </row>
    <row r="1074" spans="1:6">
      <c r="A1074">
        <v>8436093</v>
      </c>
      <c r="B1074" t="s">
        <v>1286</v>
      </c>
      <c r="C1074" s="265">
        <v>45291</v>
      </c>
      <c r="D1074">
        <v>1719</v>
      </c>
      <c r="F1074" s="405">
        <v>1680</v>
      </c>
    </row>
    <row r="1075" spans="1:6">
      <c r="A1075">
        <v>8436094</v>
      </c>
      <c r="B1075" t="s">
        <v>1287</v>
      </c>
      <c r="C1075" s="265">
        <v>45291</v>
      </c>
      <c r="D1075">
        <v>6666</v>
      </c>
      <c r="F1075" s="405">
        <v>6726</v>
      </c>
    </row>
    <row r="1076" spans="1:6">
      <c r="A1076">
        <v>8436095</v>
      </c>
      <c r="B1076" t="s">
        <v>1288</v>
      </c>
      <c r="C1076" s="265">
        <v>45291</v>
      </c>
      <c r="D1076">
        <v>5331</v>
      </c>
      <c r="F1076" s="405">
        <v>5436</v>
      </c>
    </row>
    <row r="1077" spans="1:6">
      <c r="A1077">
        <v>8436096</v>
      </c>
      <c r="B1077" t="s">
        <v>1289</v>
      </c>
      <c r="C1077" s="265">
        <v>45291</v>
      </c>
      <c r="D1077">
        <v>4920</v>
      </c>
      <c r="F1077" s="405">
        <v>4983</v>
      </c>
    </row>
    <row r="1078" spans="1:6">
      <c r="A1078">
        <v>8437005</v>
      </c>
      <c r="B1078" t="s">
        <v>1290</v>
      </c>
      <c r="C1078" s="265">
        <v>45291</v>
      </c>
      <c r="D1078">
        <v>663</v>
      </c>
      <c r="F1078">
        <v>657</v>
      </c>
    </row>
    <row r="1079" spans="1:6">
      <c r="A1079">
        <v>8437008</v>
      </c>
      <c r="B1079" t="s">
        <v>1291</v>
      </c>
      <c r="C1079" s="265">
        <v>45291</v>
      </c>
      <c r="D1079">
        <v>2722</v>
      </c>
      <c r="F1079" s="405">
        <v>2699</v>
      </c>
    </row>
    <row r="1080" spans="1:6">
      <c r="A1080">
        <v>8437031</v>
      </c>
      <c r="B1080" t="s">
        <v>1292</v>
      </c>
      <c r="C1080" s="265">
        <v>45291</v>
      </c>
      <c r="D1080">
        <v>6233</v>
      </c>
      <c r="F1080" s="405">
        <v>6155</v>
      </c>
    </row>
    <row r="1081" spans="1:6">
      <c r="A1081">
        <v>8437044</v>
      </c>
      <c r="B1081" t="s">
        <v>1293</v>
      </c>
      <c r="C1081" s="265">
        <v>45291</v>
      </c>
      <c r="D1081">
        <v>4745</v>
      </c>
      <c r="F1081" s="405">
        <v>4738</v>
      </c>
    </row>
    <row r="1082" spans="1:6">
      <c r="A1082">
        <v>8437047</v>
      </c>
      <c r="B1082" t="s">
        <v>1294</v>
      </c>
      <c r="C1082" s="265">
        <v>45291</v>
      </c>
      <c r="D1082">
        <v>1849</v>
      </c>
      <c r="F1082" s="405">
        <v>1861</v>
      </c>
    </row>
    <row r="1083" spans="1:6">
      <c r="A1083">
        <v>8437053</v>
      </c>
      <c r="B1083" t="s">
        <v>1295</v>
      </c>
      <c r="C1083" s="265">
        <v>45291</v>
      </c>
      <c r="D1083">
        <v>4256</v>
      </c>
      <c r="F1083" s="405">
        <v>4147</v>
      </c>
    </row>
    <row r="1084" spans="1:6">
      <c r="A1084">
        <v>8437056</v>
      </c>
      <c r="B1084" t="s">
        <v>1296</v>
      </c>
      <c r="C1084" s="265">
        <v>45291</v>
      </c>
      <c r="D1084">
        <v>2041</v>
      </c>
      <c r="F1084" s="405">
        <v>2026</v>
      </c>
    </row>
    <row r="1085" spans="1:6">
      <c r="A1085">
        <v>8437059</v>
      </c>
      <c r="B1085" t="s">
        <v>1297</v>
      </c>
      <c r="C1085" s="265">
        <v>45291</v>
      </c>
      <c r="D1085">
        <v>2979</v>
      </c>
      <c r="F1085" s="405">
        <v>2958</v>
      </c>
    </row>
    <row r="1086" spans="1:6">
      <c r="A1086">
        <v>8437065</v>
      </c>
      <c r="B1086" t="s">
        <v>1298</v>
      </c>
      <c r="C1086" s="265">
        <v>45291</v>
      </c>
      <c r="D1086">
        <v>5020</v>
      </c>
      <c r="F1086" s="405">
        <v>5023</v>
      </c>
    </row>
    <row r="1087" spans="1:6">
      <c r="A1087">
        <v>8437072</v>
      </c>
      <c r="B1087" t="s">
        <v>1299</v>
      </c>
      <c r="C1087" s="265">
        <v>45291</v>
      </c>
      <c r="D1087">
        <v>2183</v>
      </c>
      <c r="F1087" s="405">
        <v>2233</v>
      </c>
    </row>
    <row r="1088" spans="1:6">
      <c r="A1088">
        <v>8437076</v>
      </c>
      <c r="B1088" t="s">
        <v>1300</v>
      </c>
      <c r="C1088" s="265">
        <v>45291</v>
      </c>
      <c r="D1088">
        <v>10159</v>
      </c>
      <c r="F1088" s="405">
        <v>10148</v>
      </c>
    </row>
    <row r="1089" spans="1:6">
      <c r="A1089">
        <v>8437078</v>
      </c>
      <c r="B1089" t="s">
        <v>1301</v>
      </c>
      <c r="C1089" s="265">
        <v>45291</v>
      </c>
      <c r="D1089">
        <v>8631</v>
      </c>
      <c r="F1089" s="405">
        <v>8676</v>
      </c>
    </row>
    <row r="1090" spans="1:6">
      <c r="A1090">
        <v>8437082</v>
      </c>
      <c r="B1090" t="s">
        <v>1302</v>
      </c>
      <c r="C1090" s="265">
        <v>45291</v>
      </c>
      <c r="D1090">
        <v>1885</v>
      </c>
      <c r="F1090" s="405">
        <v>1899</v>
      </c>
    </row>
    <row r="1091" spans="1:6">
      <c r="A1091">
        <v>8437086</v>
      </c>
      <c r="B1091" t="s">
        <v>1303</v>
      </c>
      <c r="C1091" s="265">
        <v>45291</v>
      </c>
      <c r="D1091">
        <v>7051</v>
      </c>
      <c r="F1091" s="405">
        <v>7066</v>
      </c>
    </row>
    <row r="1092" spans="1:6">
      <c r="A1092">
        <v>8437088</v>
      </c>
      <c r="B1092" t="s">
        <v>1304</v>
      </c>
      <c r="C1092" s="265">
        <v>45291</v>
      </c>
      <c r="D1092">
        <v>13333</v>
      </c>
      <c r="F1092" s="405">
        <v>13442</v>
      </c>
    </row>
    <row r="1093" spans="1:6">
      <c r="A1093">
        <v>8437100</v>
      </c>
      <c r="B1093" t="s">
        <v>1305</v>
      </c>
      <c r="C1093" s="265">
        <v>45291</v>
      </c>
      <c r="D1093">
        <v>17997</v>
      </c>
      <c r="F1093" s="405">
        <v>17889</v>
      </c>
    </row>
    <row r="1094" spans="1:6">
      <c r="A1094">
        <v>8437101</v>
      </c>
      <c r="B1094" t="s">
        <v>1306</v>
      </c>
      <c r="C1094" s="265">
        <v>45291</v>
      </c>
      <c r="D1094">
        <v>2505</v>
      </c>
      <c r="F1094" s="405">
        <v>2510</v>
      </c>
    </row>
    <row r="1095" spans="1:6">
      <c r="A1095">
        <v>8437102</v>
      </c>
      <c r="B1095" t="s">
        <v>1307</v>
      </c>
      <c r="C1095" s="265">
        <v>45291</v>
      </c>
      <c r="D1095">
        <v>1662</v>
      </c>
      <c r="F1095" s="405">
        <v>1667</v>
      </c>
    </row>
    <row r="1096" spans="1:6">
      <c r="A1096">
        <v>8437104</v>
      </c>
      <c r="B1096" t="s">
        <v>1308</v>
      </c>
      <c r="C1096" s="265">
        <v>45291</v>
      </c>
      <c r="D1096">
        <v>17402</v>
      </c>
      <c r="F1096" s="405">
        <v>16884</v>
      </c>
    </row>
    <row r="1097" spans="1:6">
      <c r="A1097">
        <v>8437105</v>
      </c>
      <c r="B1097" t="s">
        <v>1309</v>
      </c>
      <c r="C1097" s="265">
        <v>45291</v>
      </c>
      <c r="D1097">
        <v>3767</v>
      </c>
      <c r="F1097" s="405">
        <v>3735</v>
      </c>
    </row>
    <row r="1098" spans="1:6">
      <c r="A1098">
        <v>8437107</v>
      </c>
      <c r="B1098" t="s">
        <v>1310</v>
      </c>
      <c r="C1098" s="265">
        <v>45291</v>
      </c>
      <c r="D1098">
        <v>4833</v>
      </c>
      <c r="F1098" s="405">
        <v>4859</v>
      </c>
    </row>
    <row r="1099" spans="1:6">
      <c r="A1099">
        <v>8437114</v>
      </c>
      <c r="B1099" t="s">
        <v>1311</v>
      </c>
      <c r="C1099" s="265">
        <v>45291</v>
      </c>
      <c r="D1099">
        <v>2144</v>
      </c>
      <c r="F1099" s="405">
        <v>2149</v>
      </c>
    </row>
    <row r="1100" spans="1:6">
      <c r="A1100">
        <v>8437118</v>
      </c>
      <c r="B1100" t="s">
        <v>1312</v>
      </c>
      <c r="C1100" s="265">
        <v>45291</v>
      </c>
      <c r="D1100">
        <v>2742</v>
      </c>
      <c r="F1100" s="405">
        <v>2754</v>
      </c>
    </row>
    <row r="1101" spans="1:6">
      <c r="A1101">
        <v>8437123</v>
      </c>
      <c r="B1101" t="s">
        <v>1313</v>
      </c>
      <c r="C1101" s="265">
        <v>45291</v>
      </c>
      <c r="D1101">
        <v>2582</v>
      </c>
      <c r="F1101" s="405">
        <v>2607</v>
      </c>
    </row>
    <row r="1102" spans="1:6">
      <c r="A1102">
        <v>8437124</v>
      </c>
      <c r="B1102" t="s">
        <v>1314</v>
      </c>
      <c r="C1102" s="265">
        <v>45291</v>
      </c>
      <c r="D1102">
        <v>3374</v>
      </c>
      <c r="F1102" s="405">
        <v>3385</v>
      </c>
    </row>
  </sheetData>
  <sheetProtection algorithmName="SHA-512" hashValue="XJlpbuS/FVYV5l1urSADX3/5fpJON9ZetDtGZ4ctmI9B/OLfiFIuU/6Zs9ENWfRxrYoJl3mkqSVuPBPSwuSYXA==" saltValue="4NkKiFmKZm6h2vxDYQhO+A==" spinCount="100000" sheet="1" objects="1" scenarios="1"/>
  <sortState xmlns:xlrd2="http://schemas.microsoft.com/office/spreadsheetml/2017/richdata2" ref="A2:D1102">
    <sortCondition ref="A2:A1102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961B-34DC-4388-A055-8AB6427A9267}">
  <dimension ref="A1:P28"/>
  <sheetViews>
    <sheetView workbookViewId="0">
      <selection activeCell="O46" sqref="O46"/>
    </sheetView>
  </sheetViews>
  <sheetFormatPr baseColWidth="10" defaultRowHeight="14.5"/>
  <cols>
    <col min="1" max="1" width="13.1796875" bestFit="1" customWidth="1"/>
    <col min="2" max="2" width="48.1796875" bestFit="1" customWidth="1"/>
  </cols>
  <sheetData>
    <row r="1" spans="1:16" ht="16">
      <c r="A1" s="373"/>
      <c r="B1" s="385" t="s">
        <v>1333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</row>
    <row r="3" spans="1:16">
      <c r="A3" s="271" t="s">
        <v>1334</v>
      </c>
      <c r="B3" s="271" t="s">
        <v>1339</v>
      </c>
      <c r="C3" s="270"/>
      <c r="D3" s="272">
        <v>2020</v>
      </c>
      <c r="E3" s="272">
        <v>2021</v>
      </c>
      <c r="F3" s="272">
        <v>2022</v>
      </c>
      <c r="G3" s="272">
        <v>2023</v>
      </c>
      <c r="H3" s="272">
        <v>2024</v>
      </c>
      <c r="I3" s="272">
        <v>2025</v>
      </c>
      <c r="J3" s="272">
        <v>2026</v>
      </c>
      <c r="K3" s="272">
        <v>2027</v>
      </c>
      <c r="L3" s="272">
        <v>2028</v>
      </c>
      <c r="M3" s="272">
        <v>2029</v>
      </c>
      <c r="N3" s="272">
        <v>2030</v>
      </c>
      <c r="O3" s="272">
        <v>2035</v>
      </c>
      <c r="P3" s="272">
        <v>2040</v>
      </c>
    </row>
    <row r="4" spans="1:16">
      <c r="A4" s="499" t="s">
        <v>1317</v>
      </c>
      <c r="B4" s="500" t="s">
        <v>81</v>
      </c>
      <c r="C4" s="501" t="s">
        <v>1318</v>
      </c>
      <c r="D4" s="273">
        <v>0.438</v>
      </c>
      <c r="E4" s="273">
        <v>0.47199999999999998</v>
      </c>
      <c r="F4" s="273">
        <v>0.505</v>
      </c>
      <c r="G4" s="273">
        <v>0.45300000000000001</v>
      </c>
      <c r="H4" s="273">
        <f>0.138*3.6</f>
        <v>0.49680000000000007</v>
      </c>
      <c r="I4" s="273">
        <v>0.371</v>
      </c>
      <c r="J4" s="275">
        <f t="shared" ref="J4:M5" si="0">I4-($I4-$N4)/5</f>
        <v>0.33079999999999998</v>
      </c>
      <c r="K4" s="275">
        <f t="shared" si="0"/>
        <v>0.29059999999999997</v>
      </c>
      <c r="L4" s="275">
        <f t="shared" si="0"/>
        <v>0.25039999999999996</v>
      </c>
      <c r="M4" s="275">
        <f t="shared" si="0"/>
        <v>0.21019999999999994</v>
      </c>
      <c r="N4" s="273">
        <v>0.17</v>
      </c>
      <c r="O4" s="273">
        <v>0.108</v>
      </c>
      <c r="P4" s="273">
        <v>8.1000000000000003E-2</v>
      </c>
    </row>
    <row r="5" spans="1:16">
      <c r="A5" s="502" t="s">
        <v>1317</v>
      </c>
      <c r="B5" s="503" t="s">
        <v>68</v>
      </c>
      <c r="C5" s="504" t="s">
        <v>1318</v>
      </c>
      <c r="D5" s="274">
        <f>+G5</f>
        <v>0.25700000000000001</v>
      </c>
      <c r="E5" s="274">
        <f>+G5</f>
        <v>0.25700000000000001</v>
      </c>
      <c r="F5" s="274">
        <f>+G5</f>
        <v>0.25700000000000001</v>
      </c>
      <c r="G5" s="274">
        <v>0.25700000000000001</v>
      </c>
      <c r="H5" s="274">
        <v>0.25700000000000001</v>
      </c>
      <c r="I5" s="274">
        <v>0.25700000000000001</v>
      </c>
      <c r="J5" s="275">
        <f t="shared" si="0"/>
        <v>0.25700000000000001</v>
      </c>
      <c r="K5" s="275">
        <f t="shared" si="0"/>
        <v>0.25700000000000001</v>
      </c>
      <c r="L5" s="275">
        <f t="shared" si="0"/>
        <v>0.25700000000000001</v>
      </c>
      <c r="M5" s="275">
        <f t="shared" si="0"/>
        <v>0.25700000000000001</v>
      </c>
      <c r="N5" s="274">
        <v>0.25700000000000001</v>
      </c>
      <c r="O5" s="274">
        <v>0.25700000000000001</v>
      </c>
      <c r="P5" s="274">
        <v>0.25700000000000001</v>
      </c>
    </row>
    <row r="6" spans="1:16">
      <c r="A6" s="502" t="s">
        <v>1317</v>
      </c>
      <c r="B6" s="503" t="s">
        <v>70</v>
      </c>
      <c r="C6" s="504" t="s">
        <v>1318</v>
      </c>
      <c r="D6" s="274">
        <v>0.318</v>
      </c>
      <c r="E6" s="274">
        <f t="shared" ref="E6:E13" si="1">+G6</f>
        <v>0.311</v>
      </c>
      <c r="F6" s="274">
        <v>0.311</v>
      </c>
      <c r="G6" s="274">
        <v>0.311</v>
      </c>
      <c r="H6" s="274">
        <v>0.311</v>
      </c>
      <c r="I6" s="274">
        <v>0.311</v>
      </c>
      <c r="J6" s="275">
        <f t="shared" ref="J6:M14" si="2">I6-($I6-$N6)/5</f>
        <v>0.311</v>
      </c>
      <c r="K6" s="275">
        <f t="shared" si="2"/>
        <v>0.311</v>
      </c>
      <c r="L6" s="275">
        <f t="shared" si="2"/>
        <v>0.311</v>
      </c>
      <c r="M6" s="275">
        <f t="shared" si="2"/>
        <v>0.311</v>
      </c>
      <c r="N6" s="274">
        <v>0.311</v>
      </c>
      <c r="O6" s="274">
        <v>0.311</v>
      </c>
      <c r="P6" s="274">
        <v>0.311</v>
      </c>
    </row>
    <row r="7" spans="1:16">
      <c r="A7" s="502"/>
      <c r="B7" s="505" t="s">
        <v>69</v>
      </c>
      <c r="C7" s="504" t="s">
        <v>1318</v>
      </c>
      <c r="D7" s="274">
        <f t="shared" ref="D7:I7" si="3">+D5+0.038</f>
        <v>0.29499999999999998</v>
      </c>
      <c r="E7" s="274">
        <f t="shared" si="3"/>
        <v>0.29499999999999998</v>
      </c>
      <c r="F7" s="274">
        <f t="shared" si="3"/>
        <v>0.29499999999999998</v>
      </c>
      <c r="G7" s="274">
        <f t="shared" si="3"/>
        <v>0.29499999999999998</v>
      </c>
      <c r="H7" s="274">
        <f t="shared" si="3"/>
        <v>0.29499999999999998</v>
      </c>
      <c r="I7" s="274">
        <f t="shared" si="3"/>
        <v>0.29499999999999998</v>
      </c>
      <c r="J7" s="275">
        <f>I7-($I7-$N7)/5</f>
        <v>0.29499999999999998</v>
      </c>
      <c r="K7" s="275">
        <f>J7-($I7-$N7)/5</f>
        <v>0.29499999999999998</v>
      </c>
      <c r="L7" s="275">
        <f>K7-($I7-$N7)/5</f>
        <v>0.29499999999999998</v>
      </c>
      <c r="M7" s="275">
        <f>L7-($I7-$N7)/5</f>
        <v>0.29499999999999998</v>
      </c>
      <c r="N7" s="274">
        <f>+N5+0.038</f>
        <v>0.29499999999999998</v>
      </c>
      <c r="O7" s="274">
        <v>0.29499999999999998</v>
      </c>
      <c r="P7" s="274">
        <v>0.29499999999999998</v>
      </c>
    </row>
    <row r="8" spans="1:16">
      <c r="A8" s="502" t="s">
        <v>1317</v>
      </c>
      <c r="B8" s="503" t="s">
        <v>1319</v>
      </c>
      <c r="C8" s="504" t="s">
        <v>1318</v>
      </c>
      <c r="D8" s="274">
        <f t="shared" ref="D8:D13" si="4">+G8</f>
        <v>2.1999999999999999E-2</v>
      </c>
      <c r="E8" s="274">
        <f t="shared" si="1"/>
        <v>2.1999999999999999E-2</v>
      </c>
      <c r="F8" s="274">
        <f t="shared" ref="F8:F13" si="5">+G8</f>
        <v>2.1999999999999999E-2</v>
      </c>
      <c r="G8" s="274">
        <v>2.1999999999999999E-2</v>
      </c>
      <c r="H8" s="274">
        <v>2.1999999999999999E-2</v>
      </c>
      <c r="I8" s="274">
        <v>2.1999999999999999E-2</v>
      </c>
      <c r="J8" s="275">
        <f t="shared" si="2"/>
        <v>2.1999999999999999E-2</v>
      </c>
      <c r="K8" s="275">
        <f t="shared" si="2"/>
        <v>2.1999999999999999E-2</v>
      </c>
      <c r="L8" s="275">
        <f t="shared" si="2"/>
        <v>2.1999999999999999E-2</v>
      </c>
      <c r="M8" s="275">
        <f t="shared" si="2"/>
        <v>2.1999999999999999E-2</v>
      </c>
      <c r="N8" s="274">
        <v>2.1999999999999999E-2</v>
      </c>
      <c r="O8" s="274">
        <v>2.1999999999999999E-2</v>
      </c>
      <c r="P8" s="274">
        <v>2.1999999999999999E-2</v>
      </c>
    </row>
    <row r="9" spans="1:16">
      <c r="A9" s="502" t="s">
        <v>1326</v>
      </c>
      <c r="B9" s="503" t="s">
        <v>1320</v>
      </c>
      <c r="C9" s="504" t="s">
        <v>1318</v>
      </c>
      <c r="D9" s="274">
        <v>0.42899999999999999</v>
      </c>
      <c r="E9" s="274">
        <v>0.433</v>
      </c>
      <c r="F9" s="274">
        <v>0.433</v>
      </c>
      <c r="G9" s="274">
        <v>0.433</v>
      </c>
      <c r="H9" s="274">
        <v>0.433</v>
      </c>
      <c r="I9" s="274">
        <v>0.433</v>
      </c>
      <c r="J9" s="275">
        <f t="shared" si="2"/>
        <v>0.433</v>
      </c>
      <c r="K9" s="275">
        <f t="shared" si="2"/>
        <v>0.433</v>
      </c>
      <c r="L9" s="275">
        <f t="shared" si="2"/>
        <v>0.433</v>
      </c>
      <c r="M9" s="275">
        <f t="shared" si="2"/>
        <v>0.433</v>
      </c>
      <c r="N9" s="274">
        <v>0.433</v>
      </c>
      <c r="O9" s="274">
        <v>0.433</v>
      </c>
      <c r="P9" s="274">
        <v>0.433</v>
      </c>
    </row>
    <row r="10" spans="1:16">
      <c r="A10" s="502" t="s">
        <v>1323</v>
      </c>
      <c r="B10" s="503" t="s">
        <v>66</v>
      </c>
      <c r="C10" s="504" t="s">
        <v>1318</v>
      </c>
      <c r="D10" s="274">
        <v>0.443</v>
      </c>
      <c r="E10" s="274">
        <v>0.44500000000000001</v>
      </c>
      <c r="F10" s="274">
        <v>0.44500000000000001</v>
      </c>
      <c r="G10" s="274">
        <v>0.441</v>
      </c>
      <c r="H10" s="274">
        <v>0.441</v>
      </c>
      <c r="I10" s="274">
        <v>0.441</v>
      </c>
      <c r="J10" s="275">
        <f>I10-($I10-$N10)/5</f>
        <v>0.441</v>
      </c>
      <c r="K10" s="275">
        <f>J10-($I10-$N10)/5</f>
        <v>0.441</v>
      </c>
      <c r="L10" s="275">
        <f>K10-($I10-$N10)/5</f>
        <v>0.441</v>
      </c>
      <c r="M10" s="275">
        <f>L10-($I10-$N10)/5</f>
        <v>0.441</v>
      </c>
      <c r="N10" s="274">
        <v>0.441</v>
      </c>
      <c r="O10" s="274">
        <v>0.441</v>
      </c>
      <c r="P10" s="274">
        <v>0.441</v>
      </c>
    </row>
    <row r="11" spans="1:16">
      <c r="A11" s="502" t="s">
        <v>1317</v>
      </c>
      <c r="B11" s="503" t="s">
        <v>1321</v>
      </c>
      <c r="C11" s="504" t="s">
        <v>1318</v>
      </c>
      <c r="D11" s="274">
        <f t="shared" si="4"/>
        <v>2.3E-2</v>
      </c>
      <c r="E11" s="274">
        <f t="shared" si="1"/>
        <v>2.3E-2</v>
      </c>
      <c r="F11" s="274">
        <f t="shared" si="5"/>
        <v>2.3E-2</v>
      </c>
      <c r="G11" s="274">
        <v>2.3E-2</v>
      </c>
      <c r="H11" s="274">
        <v>2.3E-2</v>
      </c>
      <c r="I11" s="274">
        <v>2.3E-2</v>
      </c>
      <c r="J11" s="275">
        <f t="shared" si="2"/>
        <v>2.3E-2</v>
      </c>
      <c r="K11" s="275">
        <f t="shared" si="2"/>
        <v>2.3E-2</v>
      </c>
      <c r="L11" s="275">
        <f t="shared" si="2"/>
        <v>2.3E-2</v>
      </c>
      <c r="M11" s="275">
        <f t="shared" si="2"/>
        <v>2.3E-2</v>
      </c>
      <c r="N11" s="274">
        <v>2.3E-2</v>
      </c>
      <c r="O11" s="274">
        <v>2.3E-2</v>
      </c>
      <c r="P11" s="274">
        <v>2.3E-2</v>
      </c>
    </row>
    <row r="12" spans="1:16">
      <c r="A12" s="502"/>
      <c r="B12" s="505" t="s">
        <v>71</v>
      </c>
      <c r="C12" s="504" t="s">
        <v>1318</v>
      </c>
      <c r="D12" s="274">
        <f t="shared" si="4"/>
        <v>0.05</v>
      </c>
      <c r="E12" s="274">
        <f t="shared" si="1"/>
        <v>0.05</v>
      </c>
      <c r="F12" s="274">
        <f t="shared" si="5"/>
        <v>0.05</v>
      </c>
      <c r="G12" s="274">
        <v>0.05</v>
      </c>
      <c r="H12" s="274">
        <v>0.05</v>
      </c>
      <c r="I12" s="274">
        <v>0.05</v>
      </c>
      <c r="J12" s="275">
        <f t="shared" si="2"/>
        <v>0.05</v>
      </c>
      <c r="K12" s="275">
        <f t="shared" si="2"/>
        <v>0.05</v>
      </c>
      <c r="L12" s="275">
        <f t="shared" si="2"/>
        <v>0.05</v>
      </c>
      <c r="M12" s="275">
        <f t="shared" si="2"/>
        <v>0.05</v>
      </c>
      <c r="N12" s="274">
        <v>0.05</v>
      </c>
      <c r="O12" s="274">
        <v>0.05</v>
      </c>
      <c r="P12" s="274">
        <v>0.05</v>
      </c>
    </row>
    <row r="13" spans="1:16">
      <c r="A13" s="502"/>
      <c r="B13" s="505" t="s">
        <v>1322</v>
      </c>
      <c r="C13" s="504" t="s">
        <v>1318</v>
      </c>
      <c r="D13" s="274">
        <f t="shared" si="4"/>
        <v>4.1000000000000002E-2</v>
      </c>
      <c r="E13" s="274">
        <f t="shared" si="1"/>
        <v>4.1000000000000002E-2</v>
      </c>
      <c r="F13" s="274">
        <f t="shared" si="5"/>
        <v>4.1000000000000002E-2</v>
      </c>
      <c r="G13" s="274">
        <v>4.1000000000000002E-2</v>
      </c>
      <c r="H13" s="274">
        <v>4.1000000000000002E-2</v>
      </c>
      <c r="I13" s="274">
        <v>4.1000000000000002E-2</v>
      </c>
      <c r="J13" s="275">
        <f t="shared" si="2"/>
        <v>4.1000000000000002E-2</v>
      </c>
      <c r="K13" s="275">
        <f t="shared" si="2"/>
        <v>4.1000000000000002E-2</v>
      </c>
      <c r="L13" s="275">
        <f t="shared" si="2"/>
        <v>4.1000000000000002E-2</v>
      </c>
      <c r="M13" s="275">
        <f t="shared" si="2"/>
        <v>4.1000000000000002E-2</v>
      </c>
      <c r="N13" s="274">
        <f>0.041</f>
        <v>4.1000000000000002E-2</v>
      </c>
      <c r="O13" s="274">
        <v>4.1000000000000002E-2</v>
      </c>
      <c r="P13" s="274">
        <v>4.1000000000000002E-2</v>
      </c>
    </row>
    <row r="14" spans="1:16">
      <c r="A14" s="502" t="s">
        <v>1323</v>
      </c>
      <c r="B14" s="506" t="s">
        <v>88</v>
      </c>
      <c r="C14" s="507" t="s">
        <v>1318</v>
      </c>
      <c r="D14" s="276">
        <f>G14</f>
        <v>0.27</v>
      </c>
      <c r="E14" s="276">
        <f>+G14</f>
        <v>0.27</v>
      </c>
      <c r="F14" s="276">
        <f>+G14</f>
        <v>0.27</v>
      </c>
      <c r="G14" s="276">
        <v>0.27</v>
      </c>
      <c r="H14" s="276">
        <v>0.27</v>
      </c>
      <c r="I14" s="276">
        <v>0.27</v>
      </c>
      <c r="J14" s="277">
        <f t="shared" si="2"/>
        <v>0.25600000000000001</v>
      </c>
      <c r="K14" s="277">
        <f t="shared" si="2"/>
        <v>0.24199999999999999</v>
      </c>
      <c r="L14" s="277">
        <f t="shared" si="2"/>
        <v>0.22799999999999998</v>
      </c>
      <c r="M14" s="277">
        <f t="shared" si="2"/>
        <v>0.21399999999999997</v>
      </c>
      <c r="N14" s="276">
        <v>0.2</v>
      </c>
      <c r="O14" s="276">
        <v>0.15</v>
      </c>
      <c r="P14" s="276">
        <v>0.15</v>
      </c>
    </row>
    <row r="15" spans="1:16">
      <c r="A15" s="502"/>
      <c r="B15" s="270"/>
      <c r="C15" s="270"/>
      <c r="D15" s="278"/>
      <c r="E15" s="278"/>
      <c r="F15" s="278"/>
      <c r="G15" s="270"/>
      <c r="H15" s="270"/>
      <c r="I15" s="270"/>
      <c r="J15" s="270"/>
      <c r="K15" s="270"/>
      <c r="L15" s="270"/>
      <c r="M15" s="270"/>
      <c r="N15" s="270"/>
    </row>
    <row r="16" spans="1:16">
      <c r="A16" s="502"/>
      <c r="B16" s="508" t="s">
        <v>1324</v>
      </c>
      <c r="C16" s="270"/>
      <c r="D16" s="278"/>
      <c r="E16" s="278"/>
      <c r="F16" s="278"/>
      <c r="G16" s="270"/>
      <c r="H16" s="270"/>
      <c r="I16" s="270"/>
      <c r="J16" s="270"/>
      <c r="K16" s="270"/>
      <c r="L16" s="270"/>
      <c r="M16" s="270"/>
      <c r="N16" s="270"/>
    </row>
    <row r="17" spans="1:16">
      <c r="A17" s="502" t="s">
        <v>1323</v>
      </c>
      <c r="B17" s="500" t="s">
        <v>1325</v>
      </c>
      <c r="C17" s="509" t="s">
        <v>1318</v>
      </c>
      <c r="D17" s="279">
        <f t="shared" ref="D17:D25" si="6">+G17</f>
        <v>5.6000000000000001E-2</v>
      </c>
      <c r="E17" s="279">
        <f t="shared" ref="E17:E25" si="7">+G17</f>
        <v>5.6000000000000001E-2</v>
      </c>
      <c r="F17" s="279">
        <f t="shared" ref="F17:F25" si="8">+G17</f>
        <v>5.6000000000000001E-2</v>
      </c>
      <c r="G17" s="279">
        <v>5.6000000000000001E-2</v>
      </c>
      <c r="H17" s="279">
        <f>+G17</f>
        <v>5.6000000000000001E-2</v>
      </c>
      <c r="I17" s="279">
        <f>+G17</f>
        <v>5.6000000000000001E-2</v>
      </c>
      <c r="J17" s="280">
        <f t="shared" ref="J17:M21" si="9">I17-($I17-$N17)/5</f>
        <v>5.6000000000000001E-2</v>
      </c>
      <c r="K17" s="280">
        <f t="shared" si="9"/>
        <v>5.6000000000000001E-2</v>
      </c>
      <c r="L17" s="280">
        <f t="shared" si="9"/>
        <v>5.6000000000000001E-2</v>
      </c>
      <c r="M17" s="280">
        <f t="shared" si="9"/>
        <v>5.6000000000000001E-2</v>
      </c>
      <c r="N17" s="279">
        <v>5.6000000000000001E-2</v>
      </c>
      <c r="O17" s="279">
        <v>5.6000000000000001E-2</v>
      </c>
      <c r="P17" s="279">
        <v>5.6000000000000001E-2</v>
      </c>
    </row>
    <row r="18" spans="1:16">
      <c r="A18" s="502" t="s">
        <v>1317</v>
      </c>
      <c r="B18" s="503" t="s">
        <v>79</v>
      </c>
      <c r="C18" s="510" t="s">
        <v>1318</v>
      </c>
      <c r="D18" s="281">
        <f t="shared" si="6"/>
        <v>0.11</v>
      </c>
      <c r="E18" s="281">
        <f t="shared" si="7"/>
        <v>0.11</v>
      </c>
      <c r="F18" s="281">
        <f t="shared" si="8"/>
        <v>0.11</v>
      </c>
      <c r="G18" s="281">
        <v>0.11</v>
      </c>
      <c r="H18" s="281">
        <f>+G18</f>
        <v>0.11</v>
      </c>
      <c r="I18" s="281">
        <f>+G18</f>
        <v>0.11</v>
      </c>
      <c r="J18" s="282">
        <f t="shared" si="9"/>
        <v>0.11</v>
      </c>
      <c r="K18" s="282">
        <f t="shared" si="9"/>
        <v>0.11</v>
      </c>
      <c r="L18" s="282">
        <f t="shared" si="9"/>
        <v>0.11</v>
      </c>
      <c r="M18" s="282">
        <f t="shared" si="9"/>
        <v>0.11</v>
      </c>
      <c r="N18" s="281">
        <v>0.11</v>
      </c>
      <c r="O18" s="281">
        <v>0.11</v>
      </c>
      <c r="P18" s="281">
        <v>5.5E-2</v>
      </c>
    </row>
    <row r="19" spans="1:16">
      <c r="A19" s="502" t="s">
        <v>1326</v>
      </c>
      <c r="B19" s="503" t="s">
        <v>1327</v>
      </c>
      <c r="C19" s="510" t="s">
        <v>1318</v>
      </c>
      <c r="D19" s="281">
        <f t="shared" si="6"/>
        <v>6.9000000000000006E-2</v>
      </c>
      <c r="E19" s="281">
        <f t="shared" si="7"/>
        <v>6.9000000000000006E-2</v>
      </c>
      <c r="F19" s="281">
        <f t="shared" si="8"/>
        <v>6.9000000000000006E-2</v>
      </c>
      <c r="G19" s="281">
        <v>6.9000000000000006E-2</v>
      </c>
      <c r="H19" s="281">
        <f t="shared" ref="H19:H25" si="10">+G19</f>
        <v>6.9000000000000006E-2</v>
      </c>
      <c r="I19" s="281">
        <f t="shared" ref="I19:I25" si="11">+G19</f>
        <v>6.9000000000000006E-2</v>
      </c>
      <c r="J19" s="282">
        <f t="shared" si="9"/>
        <v>6.8000000000000005E-2</v>
      </c>
      <c r="K19" s="282">
        <f t="shared" si="9"/>
        <v>6.7000000000000004E-2</v>
      </c>
      <c r="L19" s="282">
        <f t="shared" si="9"/>
        <v>6.6000000000000003E-2</v>
      </c>
      <c r="M19" s="282">
        <f t="shared" si="9"/>
        <v>6.5000000000000002E-2</v>
      </c>
      <c r="N19" s="281">
        <v>6.4000000000000001E-2</v>
      </c>
      <c r="O19" s="281">
        <v>6.4000000000000001E-2</v>
      </c>
      <c r="P19" s="281">
        <v>6.4000000000000001E-2</v>
      </c>
    </row>
    <row r="20" spans="1:16">
      <c r="A20" s="502" t="s">
        <v>1317</v>
      </c>
      <c r="B20" s="503" t="s">
        <v>1328</v>
      </c>
      <c r="C20" s="510" t="s">
        <v>1318</v>
      </c>
      <c r="D20" s="281">
        <f t="shared" si="6"/>
        <v>0.3</v>
      </c>
      <c r="E20" s="281">
        <f t="shared" si="7"/>
        <v>0.3</v>
      </c>
      <c r="F20" s="281">
        <f t="shared" si="8"/>
        <v>0.3</v>
      </c>
      <c r="G20" s="281">
        <v>0.3</v>
      </c>
      <c r="H20" s="281">
        <f t="shared" si="10"/>
        <v>0.3</v>
      </c>
      <c r="I20" s="281">
        <f t="shared" si="11"/>
        <v>0.3</v>
      </c>
      <c r="J20" s="282">
        <f t="shared" si="9"/>
        <v>0.3</v>
      </c>
      <c r="K20" s="282">
        <f t="shared" si="9"/>
        <v>0.3</v>
      </c>
      <c r="L20" s="282">
        <f t="shared" si="9"/>
        <v>0.3</v>
      </c>
      <c r="M20" s="282">
        <f t="shared" si="9"/>
        <v>0.3</v>
      </c>
      <c r="N20" s="281">
        <v>0.3</v>
      </c>
      <c r="O20" s="281">
        <v>0.3</v>
      </c>
      <c r="P20" s="281">
        <v>0.3</v>
      </c>
    </row>
    <row r="21" spans="1:16">
      <c r="A21" s="502" t="s">
        <v>1323</v>
      </c>
      <c r="B21" s="503" t="s">
        <v>76</v>
      </c>
      <c r="C21" s="510" t="s">
        <v>1318</v>
      </c>
      <c r="D21" s="281">
        <f t="shared" si="6"/>
        <v>0.124</v>
      </c>
      <c r="E21" s="281">
        <f t="shared" si="7"/>
        <v>0.124</v>
      </c>
      <c r="F21" s="281">
        <f t="shared" si="8"/>
        <v>0.124</v>
      </c>
      <c r="G21" s="281">
        <v>0.124</v>
      </c>
      <c r="H21" s="281">
        <f t="shared" si="10"/>
        <v>0.124</v>
      </c>
      <c r="I21" s="281">
        <f t="shared" si="11"/>
        <v>0.124</v>
      </c>
      <c r="J21" s="282">
        <f>I21-($I21-$N21)/5</f>
        <v>0.124</v>
      </c>
      <c r="K21" s="282">
        <f t="shared" si="9"/>
        <v>0.124</v>
      </c>
      <c r="L21" s="282">
        <f t="shared" si="9"/>
        <v>0.124</v>
      </c>
      <c r="M21" s="282">
        <f t="shared" si="9"/>
        <v>0.124</v>
      </c>
      <c r="N21" s="281">
        <v>0.124</v>
      </c>
      <c r="O21" s="281">
        <v>0.124</v>
      </c>
      <c r="P21" s="281">
        <v>0.124</v>
      </c>
    </row>
    <row r="22" spans="1:16">
      <c r="A22" s="502" t="s">
        <v>1326</v>
      </c>
      <c r="B22" s="503" t="s">
        <v>1329</v>
      </c>
      <c r="C22" s="510" t="s">
        <v>1318</v>
      </c>
      <c r="D22" s="281">
        <f t="shared" si="6"/>
        <v>0.14299999999999999</v>
      </c>
      <c r="E22" s="281">
        <f t="shared" si="7"/>
        <v>0.14299999999999999</v>
      </c>
      <c r="F22" s="281">
        <f t="shared" si="8"/>
        <v>0.14299999999999999</v>
      </c>
      <c r="G22" s="281">
        <v>0.14299999999999999</v>
      </c>
      <c r="H22" s="281">
        <f t="shared" si="10"/>
        <v>0.14299999999999999</v>
      </c>
      <c r="I22" s="281">
        <f t="shared" si="11"/>
        <v>0.14299999999999999</v>
      </c>
      <c r="J22" s="282">
        <f t="shared" ref="J22:M25" si="12">I22-($I22-$N22)/5</f>
        <v>0.1414</v>
      </c>
      <c r="K22" s="282">
        <f t="shared" si="12"/>
        <v>0.13980000000000001</v>
      </c>
      <c r="L22" s="282">
        <f t="shared" si="12"/>
        <v>0.13820000000000002</v>
      </c>
      <c r="M22" s="282">
        <f t="shared" si="12"/>
        <v>0.13660000000000003</v>
      </c>
      <c r="N22" s="281">
        <v>0.13500000000000001</v>
      </c>
      <c r="O22" s="281">
        <v>0.13500000000000001</v>
      </c>
      <c r="P22" s="281">
        <v>0.13500000000000001</v>
      </c>
    </row>
    <row r="23" spans="1:16">
      <c r="A23" s="502" t="s">
        <v>1323</v>
      </c>
      <c r="B23" s="503" t="s">
        <v>1330</v>
      </c>
      <c r="C23" s="510" t="s">
        <v>1318</v>
      </c>
      <c r="D23" s="281">
        <f t="shared" si="6"/>
        <v>0.121</v>
      </c>
      <c r="E23" s="281">
        <f t="shared" si="7"/>
        <v>0.121</v>
      </c>
      <c r="F23" s="281">
        <f t="shared" si="8"/>
        <v>0.121</v>
      </c>
      <c r="G23" s="281">
        <v>0.121</v>
      </c>
      <c r="H23" s="281">
        <f t="shared" si="10"/>
        <v>0.121</v>
      </c>
      <c r="I23" s="281">
        <f t="shared" si="11"/>
        <v>0.121</v>
      </c>
      <c r="J23" s="282">
        <f t="shared" si="12"/>
        <v>0.121</v>
      </c>
      <c r="K23" s="282">
        <f t="shared" si="12"/>
        <v>0.121</v>
      </c>
      <c r="L23" s="282">
        <f t="shared" si="12"/>
        <v>0.121</v>
      </c>
      <c r="M23" s="282">
        <f t="shared" si="12"/>
        <v>0.121</v>
      </c>
      <c r="N23" s="281">
        <v>0.121</v>
      </c>
      <c r="O23" s="281">
        <v>0.121</v>
      </c>
      <c r="P23" s="281">
        <v>0.121</v>
      </c>
    </row>
    <row r="24" spans="1:16">
      <c r="A24" s="502"/>
      <c r="B24" s="505" t="s">
        <v>1331</v>
      </c>
      <c r="C24" s="510" t="s">
        <v>1318</v>
      </c>
      <c r="D24" s="281">
        <f t="shared" si="6"/>
        <v>0.05</v>
      </c>
      <c r="E24" s="281">
        <f t="shared" si="7"/>
        <v>0.05</v>
      </c>
      <c r="F24" s="281">
        <f t="shared" si="8"/>
        <v>0.05</v>
      </c>
      <c r="G24" s="281">
        <v>0.05</v>
      </c>
      <c r="H24" s="281">
        <f t="shared" si="10"/>
        <v>0.05</v>
      </c>
      <c r="I24" s="281">
        <f t="shared" si="11"/>
        <v>0.05</v>
      </c>
      <c r="J24" s="282">
        <f t="shared" si="12"/>
        <v>0.05</v>
      </c>
      <c r="K24" s="282">
        <f t="shared" si="12"/>
        <v>0.05</v>
      </c>
      <c r="L24" s="282">
        <f t="shared" si="12"/>
        <v>0.05</v>
      </c>
      <c r="M24" s="282">
        <f t="shared" si="12"/>
        <v>0.05</v>
      </c>
      <c r="N24" s="281">
        <v>0.05</v>
      </c>
      <c r="O24" s="281">
        <v>0.05</v>
      </c>
      <c r="P24" s="281">
        <v>0.05</v>
      </c>
    </row>
    <row r="25" spans="1:16">
      <c r="A25" s="502"/>
      <c r="B25" s="505" t="s">
        <v>1332</v>
      </c>
      <c r="C25" s="510" t="s">
        <v>1318</v>
      </c>
      <c r="D25" s="281">
        <f t="shared" si="6"/>
        <v>4.1000000000000002E-2</v>
      </c>
      <c r="E25" s="281">
        <f t="shared" si="7"/>
        <v>4.1000000000000002E-2</v>
      </c>
      <c r="F25" s="281">
        <f t="shared" si="8"/>
        <v>4.1000000000000002E-2</v>
      </c>
      <c r="G25" s="281">
        <v>4.1000000000000002E-2</v>
      </c>
      <c r="H25" s="281">
        <f t="shared" si="10"/>
        <v>4.1000000000000002E-2</v>
      </c>
      <c r="I25" s="281">
        <f t="shared" si="11"/>
        <v>4.1000000000000002E-2</v>
      </c>
      <c r="J25" s="282">
        <f t="shared" si="12"/>
        <v>4.1000000000000002E-2</v>
      </c>
      <c r="K25" s="282">
        <f t="shared" si="12"/>
        <v>4.1000000000000002E-2</v>
      </c>
      <c r="L25" s="282">
        <f t="shared" si="12"/>
        <v>4.1000000000000002E-2</v>
      </c>
      <c r="M25" s="282">
        <f t="shared" si="12"/>
        <v>4.1000000000000002E-2</v>
      </c>
      <c r="N25" s="281">
        <v>4.1000000000000002E-2</v>
      </c>
      <c r="O25" s="283">
        <v>4.1000000000000002E-2</v>
      </c>
      <c r="P25" s="283">
        <v>4.1000000000000002E-2</v>
      </c>
    </row>
    <row r="26" spans="1:16">
      <c r="A26" s="502" t="s">
        <v>1323</v>
      </c>
      <c r="B26" s="511" t="s">
        <v>1341</v>
      </c>
      <c r="C26" s="510" t="s">
        <v>1318</v>
      </c>
      <c r="D26" s="281">
        <v>0.14899999999999999</v>
      </c>
      <c r="E26" s="281">
        <v>0.14899999999999999</v>
      </c>
      <c r="F26" s="281">
        <v>0.14899999999999999</v>
      </c>
      <c r="G26" s="281">
        <v>0.14899999999999999</v>
      </c>
      <c r="H26" s="281">
        <v>0.14899999999999999</v>
      </c>
      <c r="I26" s="281">
        <v>0.14899999999999999</v>
      </c>
      <c r="J26" s="282">
        <f t="shared" ref="J26:M28" si="13">I26-($I26-$N26)/5</f>
        <v>0.14899999999999999</v>
      </c>
      <c r="K26" s="282">
        <f t="shared" si="13"/>
        <v>0.14899999999999999</v>
      </c>
      <c r="L26" s="282">
        <f t="shared" si="13"/>
        <v>0.14899999999999999</v>
      </c>
      <c r="M26" s="282">
        <f t="shared" si="13"/>
        <v>0.14899999999999999</v>
      </c>
      <c r="N26" s="281">
        <v>0.14899999999999999</v>
      </c>
      <c r="O26" s="281">
        <v>0.14899999999999999</v>
      </c>
      <c r="P26" s="281">
        <v>0.14899999999999999</v>
      </c>
    </row>
    <row r="27" spans="1:16">
      <c r="A27" s="502"/>
      <c r="B27" s="512" t="s">
        <v>1336</v>
      </c>
      <c r="C27" s="510" t="s">
        <v>1318</v>
      </c>
      <c r="D27" s="281">
        <v>0.01</v>
      </c>
      <c r="E27" s="281">
        <v>0.01</v>
      </c>
      <c r="F27" s="281">
        <v>0.01</v>
      </c>
      <c r="G27" s="281">
        <v>0.01</v>
      </c>
      <c r="H27" s="281">
        <v>0.01</v>
      </c>
      <c r="I27" s="281">
        <v>0.01</v>
      </c>
      <c r="J27" s="282">
        <f t="shared" si="13"/>
        <v>0.01</v>
      </c>
      <c r="K27" s="282">
        <f t="shared" si="13"/>
        <v>0.01</v>
      </c>
      <c r="L27" s="282">
        <f t="shared" si="13"/>
        <v>0.01</v>
      </c>
      <c r="M27" s="282">
        <f t="shared" si="13"/>
        <v>0.01</v>
      </c>
      <c r="N27" s="281">
        <v>0.01</v>
      </c>
      <c r="O27" s="281">
        <v>0.01</v>
      </c>
      <c r="P27" s="281">
        <v>0.01</v>
      </c>
    </row>
    <row r="28" spans="1:16">
      <c r="A28" s="513"/>
      <c r="B28" s="514" t="s">
        <v>1335</v>
      </c>
      <c r="C28" s="515" t="s">
        <v>1318</v>
      </c>
      <c r="D28" s="283">
        <v>0.05</v>
      </c>
      <c r="E28" s="283">
        <v>0.05</v>
      </c>
      <c r="F28" s="283">
        <v>0.05</v>
      </c>
      <c r="G28" s="283">
        <v>0.05</v>
      </c>
      <c r="H28" s="283">
        <v>0.05</v>
      </c>
      <c r="I28" s="283">
        <v>0.05</v>
      </c>
      <c r="J28" s="284">
        <f t="shared" si="13"/>
        <v>0.05</v>
      </c>
      <c r="K28" s="284">
        <f t="shared" si="13"/>
        <v>0.05</v>
      </c>
      <c r="L28" s="284">
        <f t="shared" si="13"/>
        <v>0.05</v>
      </c>
      <c r="M28" s="284">
        <f t="shared" si="13"/>
        <v>0.05</v>
      </c>
      <c r="N28" s="283">
        <v>0.05</v>
      </c>
      <c r="O28" s="283">
        <v>0.05</v>
      </c>
      <c r="P28" s="283">
        <v>0.05</v>
      </c>
    </row>
  </sheetData>
  <sheetProtection algorithmName="SHA-512" hashValue="/rXhCDbFrU1qy7FiL7TnrtcZeCooth2xpgPVxCIMhDpZ2vvj5kkOn9eD8Rv+igs/NQYQSr4pVkG2Dcrpsb2MOw==" saltValue="2HgaLphsD+SEoxpML9R7ww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18cc7ac8-e119-4483-877f-14277e1c121d">UEW</Bereich>
    <c613b003a0304efb80eb38de0d996768 xmlns="18cc7ac8-e119-4483-877f-14277e1c121d">
      <Terms xmlns="http://schemas.microsoft.com/office/infopath/2007/PartnerControls"/>
    </c613b003a0304efb80eb38de0d996768>
    <Kostenstelle xmlns="18cc7ac8-e119-4483-877f-14277e1c121d">72-02-22</Kostenstelle>
    <ie6743036f144cba87819402574d6d22 xmlns="18cc7ac8-e119-4483-877f-14277e1c121d">
      <Terms xmlns="http://schemas.microsoft.com/office/infopath/2007/PartnerControls"/>
    </ie6743036f144cba87819402574d6d22>
    <Arbeitspaket xmlns="18cc7ac8-e119-4483-877f-14277e1c121d" xsi:nil="true"/>
    <Kommentar xmlns="18cc7ac8-e119-4483-877f-14277e1c121d" xsi:nil="true"/>
    <kdf6276729774cb0878dbc0d6f091741 xmlns="18cc7ac8-e119-4483-877f-14277e1c121d">
      <Terms xmlns="http://schemas.microsoft.com/office/infopath/2007/PartnerControls"/>
    </kdf6276729774cb0878dbc0d6f091741>
    <Personenbezogene_x0020_Daten xmlns="18cc7ac8-e119-4483-877f-14277e1c121d">false</Personenbezogene_x0020_Daten>
    <ke5dbd58ffee4bc3aac15008e870f6f4 xmlns="18cc7ac8-e119-4483-877f-14277e1c121d">
      <Terms xmlns="http://schemas.microsoft.com/office/infopath/2007/PartnerControls"/>
    </ke5dbd58ffee4bc3aac15008e870f6f4>
    <Arbeitsgebiet xmlns="18cc7ac8-e119-4483-877f-14277e1c121d">Kommunale Wärmewende</Arbeitsgebiet>
    <Verantwortliche_x0020_Person xmlns="18cc7ac8-e119-4483-877f-14277e1c121d">
      <UserInfo>
        <DisplayName/>
        <AccountId xsi:nil="true"/>
        <AccountType/>
      </UserInfo>
    </Verantwortliche_x0020_Person>
    <Projektstatus xmlns="a4a6ebb5-f703-4dc8-9504-50e3c7d31d11">Umsetzung</Projektstatus>
    <TaxCatchAll xmlns="3646ea73-2801-47f9-86e4-ada706e716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A8532A3F490543BAD8056133B56EF8" ma:contentTypeVersion="20" ma:contentTypeDescription="Ein neues Dokument erstellen." ma:contentTypeScope="" ma:versionID="a449edf2f7cf74ad5e1d0764dcf52228">
  <xsd:schema xmlns:xsd="http://www.w3.org/2001/XMLSchema" xmlns:xs="http://www.w3.org/2001/XMLSchema" xmlns:p="http://schemas.microsoft.com/office/2006/metadata/properties" xmlns:ns2="a4a6ebb5-f703-4dc8-9504-50e3c7d31d11" xmlns:ns3="18cc7ac8-e119-4483-877f-14277e1c121d" xmlns:ns4="3646ea73-2801-47f9-86e4-ada706e716f6" targetNamespace="http://schemas.microsoft.com/office/2006/metadata/properties" ma:root="true" ma:fieldsID="11847c8e532db4e6f36c4cbbe38c6359" ns2:_="" ns3:_="" ns4:_="">
    <xsd:import namespace="a4a6ebb5-f703-4dc8-9504-50e3c7d31d11"/>
    <xsd:import namespace="18cc7ac8-e119-4483-877f-14277e1c121d"/>
    <xsd:import namespace="3646ea73-2801-47f9-86e4-ada706e716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e6743036f144cba87819402574d6d22" minOccurs="0"/>
                <xsd:element ref="ns4:TaxCatchAll" minOccurs="0"/>
                <xsd:element ref="ns4:TaxCatchAllLabel" minOccurs="0"/>
                <xsd:element ref="ns3:c613b003a0304efb80eb38de0d996768" minOccurs="0"/>
                <xsd:element ref="ns3:ke5dbd58ffee4bc3aac15008e870f6f4" minOccurs="0"/>
                <xsd:element ref="ns3:kdf6276729774cb0878dbc0d6f091741" minOccurs="0"/>
                <xsd:element ref="ns3:Personenbezogene_x0020_Daten" minOccurs="0"/>
                <xsd:element ref="ns3:Verantwortliche_x0020_Person" minOccurs="0"/>
                <xsd:element ref="ns3:Arbeitspaket" minOccurs="0"/>
                <xsd:element ref="ns3:Kommentar" minOccurs="0"/>
                <xsd:element ref="ns2:Projektstatus"/>
                <xsd:element ref="ns3:Bereich"/>
                <xsd:element ref="ns3:Kostenstelle"/>
                <xsd:element ref="ns3:Arbeitsgebiet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6ebb5-f703-4dc8-9504-50e3c7d31d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Projektstatus" ma:index="25" ma:displayName="Projektstatus" ma:default="Umsetzung" ma:hidden="true" ma:internalName="Projekt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c7ac8-e119-4483-877f-14277e1c121d" elementFormDefault="qualified">
    <xsd:import namespace="http://schemas.microsoft.com/office/2006/documentManagement/types"/>
    <xsd:import namespace="http://schemas.microsoft.com/office/infopath/2007/PartnerControls"/>
    <xsd:element name="ie6743036f144cba87819402574d6d22" ma:index="10" nillable="true" ma:taxonomy="true" ma:internalName="ie6743036f144cba87819402574d6d22" ma:taxonomyFieldName="Dokumentart" ma:displayName="Dokumentart" ma:default="" ma:fieldId="{2e674303-6f14-4cba-8781-9402574d6d22}" ma:sspId="7e0fa8e5-fa47-494c-8ad4-ff86592e9917" ma:termSetId="112d9dbb-5a6b-4d9a-912b-a0849a05d3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13b003a0304efb80eb38de0d996768" ma:index="14" nillable="true" ma:taxonomy="true" ma:internalName="c613b003a0304efb80eb38de0d996768" ma:taxonomyFieldName="denaStatus" ma:displayName="Status" ma:default="" ma:fieldId="{c613b003-a030-4efb-80eb-38de0d996768}" ma:sspId="7e0fa8e5-fa47-494c-8ad4-ff86592e9917" ma:termSetId="e2ec3aa7-cd59-4481-be9a-2131ce3509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5dbd58ffee4bc3aac15008e870f6f4" ma:index="16" nillable="true" ma:taxonomy="true" ma:internalName="ke5dbd58ffee4bc3aac15008e870f6f4" ma:taxonomyFieldName="Jahr" ma:displayName="Jahr" ma:default="" ma:fieldId="{4e5dbd58-ffee-4bc3-aac1-5008e870f6f4}" ma:sspId="7e0fa8e5-fa47-494c-8ad4-ff86592e9917" ma:termSetId="c23d2f2e-df6b-4bb0-9863-b649d864de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df6276729774cb0878dbc0d6f091741" ma:index="18" nillable="true" ma:taxonomy="true" ma:internalName="kdf6276729774cb0878dbc0d6f091741" ma:taxonomyFieldName="Geteilt" ma:displayName="Geteilt" ma:default="" ma:fieldId="{4df62767-2977-4cb0-878d-bc0d6f091741}" ma:taxonomyMulti="true" ma:sspId="7e0fa8e5-fa47-494c-8ad4-ff86592e9917" ma:termSetId="9a3af6c0-ad03-4464-aa5d-d13323e006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ersonenbezogene_x0020_Daten" ma:index="20" nillable="true" ma:displayName="PB Daten" ma:default="0" ma:internalName="Personenbezogene_x0020_Daten">
      <xsd:simpleType>
        <xsd:restriction base="dms:Boolean"/>
      </xsd:simpleType>
    </xsd:element>
    <xsd:element name="Verantwortliche_x0020_Person" ma:index="21" nillable="true" ma:displayName="Verantwortlich" ma:SearchPeopleOnly="false" ma:SharePointGroup="0" ma:internalName="Verantwortliche_x0020_Person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beitspaket" ma:index="22" nillable="true" ma:displayName="Arbeitspaket" ma:internalName="Arbeitspaket">
      <xsd:simpleType>
        <xsd:restriction base="dms:Text">
          <xsd:maxLength value="255"/>
        </xsd:restriction>
      </xsd:simpleType>
    </xsd:element>
    <xsd:element name="Kommentar" ma:index="23" nillable="true" ma:displayName="Kommentar" ma:internalName="Kommentar">
      <xsd:simpleType>
        <xsd:restriction base="dms:Note">
          <xsd:maxLength value="255"/>
        </xsd:restriction>
      </xsd:simpleType>
    </xsd:element>
    <xsd:element name="Bereich" ma:index="26" ma:displayName="Bereich" ma:default="UEW" ma:format="Dropdown" ma:hidden="true" ma:internalName="Bereich">
      <xsd:simpleType>
        <xsd:restriction base="dms:Choice">
          <xsd:enumeration value="GF"/>
          <xsd:enumeration value="Verw"/>
          <xsd:enumeration value="Komm"/>
          <xsd:enumeration value="ZDE"/>
          <xsd:enumeration value="UEW"/>
        </xsd:restriction>
      </xsd:simpleType>
    </xsd:element>
    <xsd:element name="Kostenstelle" ma:index="27" ma:displayName="Kostenstelle" ma:default="72-02-22" ma:format="Dropdown" ma:hidden="true" ma:internalName="Kostenstelle">
      <xsd:simpleType>
        <xsd:restriction base="dms:Choice">
          <xsd:enumeration value="Kostenstelle"/>
        </xsd:restriction>
      </xsd:simpleType>
    </xsd:element>
    <xsd:element name="Arbeitsgebiet" ma:index="28" ma:displayName="Arbeitsgebiet" ma:default="Kommunale Wärmewende" ma:format="Dropdown" ma:hidden="true" ma:internalName="Arbeitsgebiet">
      <xsd:simpleType>
        <xsd:restriction base="dms:Choice">
          <xsd:enumeration value="Arbeitsgebiet 1"/>
          <xsd:enumeration value="Arbeitsgebiet 2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6ea73-2801-47f9-86e4-ada706e716f6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iespalte &quot;Alle abfangen&quot;" ma:hidden="true" ma:list="{73542df9-c7da-403c-b468-1dfbfca5ecdf}" ma:internalName="TaxCatchAll" ma:showField="CatchAllData" ma:web="3646ea73-2801-47f9-86e4-ada706e71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iespalte &quot;Alle abfangen&quot;1" ma:hidden="true" ma:list="{73542df9-c7da-403c-b468-1dfbfca5ecdf}" ma:internalName="TaxCatchAllLabel" ma:readOnly="true" ma:showField="CatchAllDataLabel" ma:web="3646ea73-2801-47f9-86e4-ada706e71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 ma:index="24" ma:displayName="Schlüsselwörter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C79AC5-81C0-4AC1-8034-C8EA1CD1EB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04884-B3BD-4AE2-BE6F-0E6443ECBC62}">
  <ds:schemaRefs>
    <ds:schemaRef ds:uri="http://purl.org/dc/elements/1.1/"/>
    <ds:schemaRef ds:uri="a4a6ebb5-f703-4dc8-9504-50e3c7d31d11"/>
    <ds:schemaRef ds:uri="http://schemas.microsoft.com/office/2006/metadata/properties"/>
    <ds:schemaRef ds:uri="18cc7ac8-e119-4483-877f-14277e1c121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646ea73-2801-47f9-86e4-ada706e716f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4DC8B68-4044-4AA0-870C-57A77935E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a6ebb5-f703-4dc8-9504-50e3c7d31d11"/>
    <ds:schemaRef ds:uri="18cc7ac8-e119-4483-877f-14277e1c121d"/>
    <ds:schemaRef ds:uri="3646ea73-2801-47f9-86e4-ada706e71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Deckblatt</vt:lpstr>
      <vt:lpstr>A-Allgemeine Angaben</vt:lpstr>
      <vt:lpstr>B-Bestandsanalyse</vt:lpstr>
      <vt:lpstr>C-Potenzialanalyse</vt:lpstr>
      <vt:lpstr>D-Zielszenario</vt:lpstr>
      <vt:lpstr>E-Maßnahmen</vt:lpstr>
      <vt:lpstr>Export</vt:lpstr>
      <vt:lpstr>Bevölkerung</vt:lpstr>
      <vt:lpstr>EM-Faktoren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Steidle</dc:creator>
  <cp:keywords/>
  <dc:description/>
  <cp:lastModifiedBy>Bagci, Justin (LUBW)</cp:lastModifiedBy>
  <cp:revision/>
  <cp:lastPrinted>2025-06-04T12:26:16Z</cp:lastPrinted>
  <dcterms:created xsi:type="dcterms:W3CDTF">2015-06-05T18:19:34Z</dcterms:created>
  <dcterms:modified xsi:type="dcterms:W3CDTF">2026-06-17T14:41:53Z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0x01010083A8532A3F490543BAD8056133B56EF8</vt:lpwstr>
  </property>
  <property fmtid="{D5CDD505-2E9C-101B-9397-08002B2CF9AE}" pid="3" name="Dokumentart">
    <vt:lpwstr/>
  </property>
  <property fmtid="{D5CDD505-2E9C-101B-9397-08002B2CF9AE}" pid="4" name="MediaServiceImageTags">
    <vt:lpwstr/>
  </property>
  <property fmtid="{D5CDD505-2E9C-101B-9397-08002B2CF9AE}" pid="5" name="g93a2c1a35b64ec787f8704ec4542205">
    <vt:lpwstr/>
  </property>
  <property fmtid="{D5CDD505-2E9C-101B-9397-08002B2CF9AE}" pid="6" name="a9a0450a703e45bf9f25a356067aaa07">
    <vt:lpwstr/>
  </property>
  <property fmtid="{D5CDD505-2E9C-101B-9397-08002B2CF9AE}" pid="7" name="Keywords1">
    <vt:lpwstr/>
  </property>
  <property fmtid="{D5CDD505-2E9C-101B-9397-08002B2CF9AE}" pid="8" name="denaStatus">
    <vt:lpwstr/>
  </property>
  <property fmtid="{D5CDD505-2E9C-101B-9397-08002B2CF9AE}" pid="9" name="Geteilt">
    <vt:lpwstr/>
  </property>
  <property fmtid="{D5CDD505-2E9C-101B-9397-08002B2CF9AE}" pid="10" name="Projektstatus0">
    <vt:lpwstr/>
  </property>
  <property fmtid="{D5CDD505-2E9C-101B-9397-08002B2CF9AE}" pid="11" name="lcf76f155ced4ddcb4097134ff3c332f">
    <vt:lpwstr/>
  </property>
  <property fmtid="{D5CDD505-2E9C-101B-9397-08002B2CF9AE}" pid="12" name="Jahr">
    <vt:lpwstr/>
  </property>
  <property fmtid="{D5CDD505-2E9C-101B-9397-08002B2CF9AE}" pid="13" name="MSIP_Label_b69deb43-4acb-4b52-9f60-4fbbc307a3db_Enabled">
    <vt:lpwstr>true</vt:lpwstr>
  </property>
  <property fmtid="{D5CDD505-2E9C-101B-9397-08002B2CF9AE}" pid="14" name="MSIP_Label_b69deb43-4acb-4b52-9f60-4fbbc307a3db_SetDate">
    <vt:lpwstr>2026-02-11T11:38:51Z</vt:lpwstr>
  </property>
  <property fmtid="{D5CDD505-2E9C-101B-9397-08002B2CF9AE}" pid="15" name="MSIP_Label_b69deb43-4acb-4b52-9f60-4fbbc307a3db_Method">
    <vt:lpwstr>Standard</vt:lpwstr>
  </property>
  <property fmtid="{D5CDD505-2E9C-101B-9397-08002B2CF9AE}" pid="16" name="MSIP_Label_b69deb43-4acb-4b52-9f60-4fbbc307a3db_Name">
    <vt:lpwstr>Public</vt:lpwstr>
  </property>
  <property fmtid="{D5CDD505-2E9C-101B-9397-08002B2CF9AE}" pid="17" name="MSIP_Label_b69deb43-4acb-4b52-9f60-4fbbc307a3db_SiteId">
    <vt:lpwstr>faad63e0-cb31-4cc2-815c-64e8226a22a3</vt:lpwstr>
  </property>
  <property fmtid="{D5CDD505-2E9C-101B-9397-08002B2CF9AE}" pid="18" name="MSIP_Label_b69deb43-4acb-4b52-9f60-4fbbc307a3db_ActionId">
    <vt:lpwstr>e9df064f-dd80-4689-81f7-4f60575847ac</vt:lpwstr>
  </property>
  <property fmtid="{D5CDD505-2E9C-101B-9397-08002B2CF9AE}" pid="19" name="MSIP_Label_b69deb43-4acb-4b52-9f60-4fbbc307a3db_ContentBits">
    <vt:lpwstr>0</vt:lpwstr>
  </property>
  <property fmtid="{D5CDD505-2E9C-101B-9397-08002B2CF9AE}" pid="20" name="MSIP_Label_b69deb43-4acb-4b52-9f60-4fbbc307a3db_Tag">
    <vt:lpwstr>10, 3, 0, 1</vt:lpwstr>
  </property>
</Properties>
</file>